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uardo\Desktop\ABRIGOS_NOVEMBRO_2019\ABRIGOS EDUARDO NOV 2019\METALICO\CD LICITAÇÃO ABRIGOS METALICOS 2019\"/>
    </mc:Choice>
  </mc:AlternateContent>
  <bookViews>
    <workbookView xWindow="0" yWindow="0" windowWidth="20730" windowHeight="11760"/>
  </bookViews>
  <sheets>
    <sheet name="ABRIGO METALICO" sheetId="4" r:id="rId1"/>
    <sheet name="Memoria Calc." sheetId="5" r:id="rId2"/>
    <sheet name="Cronograma" sheetId="6" r:id="rId3"/>
    <sheet name="Curva ABC" sheetId="7" r:id="rId4"/>
  </sheets>
  <definedNames>
    <definedName name="_xlnm._FilterDatabase" localSheetId="3" hidden="1">'Curva ABC'!$A$6:$H$41</definedName>
    <definedName name="_xlnm.Print_Titles" localSheetId="0">'ABRIGO METALICO'!$1:$7</definedName>
    <definedName name="_xlnm.Print_Titles" localSheetId="1">'Memoria Calc.'!$1:$6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7" l="1"/>
  <c r="J7" i="7" l="1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I43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J26" i="6"/>
  <c r="J24" i="6"/>
  <c r="J22" i="6"/>
  <c r="J20" i="6"/>
  <c r="J18" i="6"/>
  <c r="J16" i="6"/>
  <c r="J14" i="6"/>
  <c r="J12" i="6"/>
  <c r="H9" i="4"/>
  <c r="A4" i="5" l="1"/>
  <c r="A35" i="7"/>
  <c r="B35" i="7"/>
  <c r="C35" i="7"/>
  <c r="D35" i="7"/>
  <c r="F35" i="7"/>
  <c r="A9" i="7"/>
  <c r="B9" i="7"/>
  <c r="C9" i="7"/>
  <c r="D9" i="7"/>
  <c r="F9" i="7"/>
  <c r="A26" i="7"/>
  <c r="B26" i="7"/>
  <c r="D26" i="7"/>
  <c r="F26" i="7"/>
  <c r="A10" i="7"/>
  <c r="B10" i="7"/>
  <c r="C10" i="7"/>
  <c r="D10" i="7"/>
  <c r="F10" i="7"/>
  <c r="A7" i="7"/>
  <c r="B7" i="7"/>
  <c r="C7" i="7"/>
  <c r="D7" i="7"/>
  <c r="F7" i="7"/>
  <c r="A30" i="7"/>
  <c r="B30" i="7"/>
  <c r="D30" i="7"/>
  <c r="F30" i="7"/>
  <c r="A18" i="7"/>
  <c r="B18" i="7"/>
  <c r="D18" i="7"/>
  <c r="F18" i="7"/>
  <c r="A28" i="7"/>
  <c r="B28" i="7"/>
  <c r="C28" i="7"/>
  <c r="D28" i="7"/>
  <c r="F28" i="7"/>
  <c r="A15" i="7"/>
  <c r="B15" i="7"/>
  <c r="D15" i="7"/>
  <c r="F15" i="7"/>
  <c r="A14" i="7"/>
  <c r="B14" i="7"/>
  <c r="D14" i="7"/>
  <c r="F14" i="7"/>
  <c r="A19" i="7"/>
  <c r="B19" i="7"/>
  <c r="D19" i="7"/>
  <c r="F19" i="7"/>
  <c r="A6" i="7"/>
  <c r="B6" i="7"/>
  <c r="D6" i="7"/>
  <c r="F6" i="7"/>
  <c r="A12" i="7"/>
  <c r="B12" i="7"/>
  <c r="D12" i="7"/>
  <c r="F12" i="7"/>
  <c r="A32" i="7"/>
  <c r="B32" i="7"/>
  <c r="D32" i="7"/>
  <c r="F32" i="7"/>
  <c r="A24" i="7"/>
  <c r="B24" i="7"/>
  <c r="D24" i="7"/>
  <c r="F24" i="7"/>
  <c r="A13" i="7"/>
  <c r="B13" i="7"/>
  <c r="D13" i="7"/>
  <c r="F13" i="7"/>
  <c r="A29" i="7"/>
  <c r="B29" i="7"/>
  <c r="D29" i="7"/>
  <c r="F29" i="7"/>
  <c r="A38" i="7"/>
  <c r="B38" i="7"/>
  <c r="D38" i="7"/>
  <c r="F38" i="7"/>
  <c r="A16" i="7"/>
  <c r="B16" i="7"/>
  <c r="D16" i="7"/>
  <c r="F16" i="7"/>
  <c r="A11" i="7"/>
  <c r="B11" i="7"/>
  <c r="C11" i="7"/>
  <c r="D11" i="7"/>
  <c r="F11" i="7"/>
  <c r="A17" i="7"/>
  <c r="B17" i="7"/>
  <c r="C17" i="7"/>
  <c r="D17" i="7"/>
  <c r="F17" i="7"/>
  <c r="A33" i="7"/>
  <c r="B33" i="7"/>
  <c r="C33" i="7"/>
  <c r="D33" i="7"/>
  <c r="F33" i="7"/>
  <c r="A21" i="7"/>
  <c r="B21" i="7"/>
  <c r="C21" i="7"/>
  <c r="D21" i="7"/>
  <c r="F21" i="7"/>
  <c r="A25" i="7"/>
  <c r="B25" i="7"/>
  <c r="C25" i="7"/>
  <c r="D25" i="7"/>
  <c r="F25" i="7"/>
  <c r="A31" i="7"/>
  <c r="B31" i="7"/>
  <c r="C31" i="7"/>
  <c r="D31" i="7"/>
  <c r="F31" i="7"/>
  <c r="A37" i="7"/>
  <c r="B37" i="7"/>
  <c r="D37" i="7"/>
  <c r="F37" i="7"/>
  <c r="A22" i="7"/>
  <c r="B22" i="7"/>
  <c r="C22" i="7"/>
  <c r="D22" i="7"/>
  <c r="F22" i="7"/>
  <c r="A8" i="7"/>
  <c r="B8" i="7"/>
  <c r="C8" i="7"/>
  <c r="D8" i="7"/>
  <c r="F8" i="7"/>
  <c r="A34" i="7"/>
  <c r="B34" i="7"/>
  <c r="C34" i="7"/>
  <c r="D34" i="7"/>
  <c r="F34" i="7"/>
  <c r="A39" i="7"/>
  <c r="B39" i="7"/>
  <c r="C39" i="7"/>
  <c r="D39" i="7"/>
  <c r="F39" i="7"/>
  <c r="A27" i="7"/>
  <c r="B27" i="7"/>
  <c r="C27" i="7"/>
  <c r="D27" i="7"/>
  <c r="F27" i="7"/>
  <c r="A41" i="7"/>
  <c r="B41" i="7"/>
  <c r="C41" i="7"/>
  <c r="D41" i="7"/>
  <c r="F41" i="7"/>
  <c r="A40" i="7"/>
  <c r="B40" i="7"/>
  <c r="C40" i="7"/>
  <c r="D40" i="7"/>
  <c r="F40" i="7"/>
  <c r="A23" i="7"/>
  <c r="B23" i="7"/>
  <c r="C23" i="7"/>
  <c r="D23" i="7"/>
  <c r="F23" i="7"/>
  <c r="A36" i="7"/>
  <c r="B36" i="7"/>
  <c r="C36" i="7"/>
  <c r="D36" i="7"/>
  <c r="F36" i="7"/>
  <c r="A20" i="7"/>
  <c r="B20" i="7"/>
  <c r="C20" i="7"/>
  <c r="D20" i="7"/>
  <c r="F20" i="7"/>
  <c r="C22" i="4" l="1"/>
  <c r="C18" i="7" s="1"/>
  <c r="B94" i="5"/>
  <c r="C26" i="4"/>
  <c r="C15" i="7" s="1"/>
  <c r="E35" i="4"/>
  <c r="E38" i="7" s="1"/>
  <c r="E34" i="4"/>
  <c r="E29" i="7" s="1"/>
  <c r="E33" i="4"/>
  <c r="E13" i="7" s="1"/>
  <c r="E32" i="4"/>
  <c r="E24" i="7" s="1"/>
  <c r="E31" i="4"/>
  <c r="E32" i="7" s="1"/>
  <c r="E30" i="4"/>
  <c r="E12" i="7" s="1"/>
  <c r="E29" i="4"/>
  <c r="E6" i="7" s="1"/>
  <c r="E28" i="4"/>
  <c r="E19" i="7" s="1"/>
  <c r="E27" i="4"/>
  <c r="E14" i="7" s="1"/>
  <c r="E26" i="4"/>
  <c r="E15" i="7" s="1"/>
  <c r="C32" i="4"/>
  <c r="C31" i="4"/>
  <c r="C32" i="7" s="1"/>
  <c r="C45" i="4"/>
  <c r="E45" i="4"/>
  <c r="E37" i="7" s="1"/>
  <c r="G45" i="4"/>
  <c r="G37" i="7" s="1"/>
  <c r="G32" i="4"/>
  <c r="G24" i="7" s="1"/>
  <c r="G31" i="4"/>
  <c r="G32" i="7" s="1"/>
  <c r="A3" i="7"/>
  <c r="N25" i="6"/>
  <c r="N23" i="6"/>
  <c r="N21" i="6"/>
  <c r="N19" i="6"/>
  <c r="N17" i="6"/>
  <c r="N15" i="6"/>
  <c r="N13" i="6"/>
  <c r="N11" i="6"/>
  <c r="B25" i="6"/>
  <c r="B23" i="6"/>
  <c r="B21" i="6"/>
  <c r="B19" i="6"/>
  <c r="B17" i="6"/>
  <c r="B15" i="6"/>
  <c r="B13" i="6"/>
  <c r="B11" i="6"/>
  <c r="A4" i="6"/>
  <c r="D72" i="5"/>
  <c r="D91" i="5"/>
  <c r="B85" i="5" l="1"/>
  <c r="C37" i="7"/>
  <c r="B58" i="5"/>
  <c r="C24" i="7"/>
  <c r="B55" i="5"/>
  <c r="H32" i="4"/>
  <c r="H45" i="4"/>
  <c r="H31" i="4"/>
  <c r="E44" i="4"/>
  <c r="E31" i="7" s="1"/>
  <c r="E43" i="4"/>
  <c r="E25" i="7" s="1"/>
  <c r="E42" i="4"/>
  <c r="E21" i="7" s="1"/>
  <c r="E41" i="4"/>
  <c r="E33" i="7" s="1"/>
  <c r="E40" i="4"/>
  <c r="E17" i="7" s="1"/>
  <c r="E39" i="4"/>
  <c r="E11" i="7" s="1"/>
  <c r="E38" i="4"/>
  <c r="E16" i="7" s="1"/>
  <c r="E53" i="4"/>
  <c r="E26" i="7" s="1"/>
  <c r="E52" i="4"/>
  <c r="E9" i="7" s="1"/>
  <c r="E49" i="4"/>
  <c r="E8" i="7" s="1"/>
  <c r="E58" i="4"/>
  <c r="E35" i="7" s="1"/>
  <c r="E57" i="4"/>
  <c r="E7" i="7" s="1"/>
  <c r="E56" i="4"/>
  <c r="E10" i="7" s="1"/>
  <c r="B116" i="5"/>
  <c r="B113" i="5"/>
  <c r="B111" i="5"/>
  <c r="B110" i="5"/>
  <c r="B95" i="5"/>
  <c r="B88" i="5"/>
  <c r="B87" i="5"/>
  <c r="B83" i="5"/>
  <c r="B81" i="5"/>
  <c r="B79" i="5"/>
  <c r="B77" i="5"/>
  <c r="B75" i="5"/>
  <c r="B72" i="5"/>
  <c r="B68" i="5"/>
  <c r="B43" i="5"/>
  <c r="E23" i="4"/>
  <c r="E28" i="7" s="1"/>
  <c r="E22" i="4"/>
  <c r="E18" i="7" s="1"/>
  <c r="E21" i="4"/>
  <c r="E30" i="7" s="1"/>
  <c r="B40" i="5"/>
  <c r="B37" i="5"/>
  <c r="B33" i="5"/>
  <c r="E18" i="4"/>
  <c r="E20" i="7" s="1"/>
  <c r="E17" i="4"/>
  <c r="E36" i="7" s="1"/>
  <c r="E16" i="4"/>
  <c r="E23" i="7" s="1"/>
  <c r="E13" i="4"/>
  <c r="E40" i="7" s="1"/>
  <c r="E12" i="4"/>
  <c r="E41" i="7" s="1"/>
  <c r="E11" i="4"/>
  <c r="E27" i="7" s="1"/>
  <c r="E10" i="4"/>
  <c r="E39" i="7" s="1"/>
  <c r="E9" i="4"/>
  <c r="E34" i="7" s="1"/>
  <c r="B30" i="5"/>
  <c r="B27" i="5"/>
  <c r="B24" i="5"/>
  <c r="B7" i="5"/>
  <c r="B23" i="5"/>
  <c r="B20" i="5"/>
  <c r="B17" i="5"/>
  <c r="B14" i="5"/>
  <c r="B11" i="5"/>
  <c r="B8" i="5"/>
  <c r="E48" i="4"/>
  <c r="E22" i="7" s="1"/>
  <c r="B91" i="5"/>
  <c r="C38" i="4"/>
  <c r="C35" i="4"/>
  <c r="C34" i="4"/>
  <c r="C33" i="4"/>
  <c r="C30" i="4"/>
  <c r="C29" i="4"/>
  <c r="C28" i="4"/>
  <c r="C27" i="4"/>
  <c r="B44" i="5"/>
  <c r="C21" i="4"/>
  <c r="H32" i="7" l="1"/>
  <c r="I31" i="4"/>
  <c r="H37" i="7"/>
  <c r="I45" i="4"/>
  <c r="H24" i="7"/>
  <c r="I32" i="4"/>
  <c r="B61" i="5"/>
  <c r="C13" i="7"/>
  <c r="B52" i="5"/>
  <c r="C12" i="7"/>
  <c r="B46" i="5"/>
  <c r="C14" i="7"/>
  <c r="B64" i="5"/>
  <c r="C29" i="7"/>
  <c r="B69" i="5"/>
  <c r="C16" i="7"/>
  <c r="B48" i="5"/>
  <c r="C19" i="7"/>
  <c r="B34" i="5"/>
  <c r="C30" i="7"/>
  <c r="B50" i="5"/>
  <c r="C6" i="7"/>
  <c r="B66" i="5"/>
  <c r="C38" i="7"/>
  <c r="C53" i="4"/>
  <c r="G30" i="4"/>
  <c r="G35" i="4"/>
  <c r="G34" i="4"/>
  <c r="G33" i="4"/>
  <c r="G29" i="4"/>
  <c r="G28" i="4"/>
  <c r="G19" i="7" s="1"/>
  <c r="G26" i="4"/>
  <c r="B107" i="5" l="1"/>
  <c r="C26" i="7"/>
  <c r="H33" i="4"/>
  <c r="G13" i="7"/>
  <c r="H26" i="4"/>
  <c r="G15" i="7"/>
  <c r="H34" i="4"/>
  <c r="G29" i="7"/>
  <c r="H29" i="4"/>
  <c r="G6" i="7"/>
  <c r="H30" i="4"/>
  <c r="G12" i="7"/>
  <c r="H35" i="4"/>
  <c r="G38" i="7"/>
  <c r="G57" i="4"/>
  <c r="G58" i="4"/>
  <c r="G56" i="4"/>
  <c r="G53" i="4"/>
  <c r="G52" i="4"/>
  <c r="G49" i="4"/>
  <c r="G48" i="4"/>
  <c r="G27" i="4"/>
  <c r="H28" i="4"/>
  <c r="G38" i="4"/>
  <c r="G39" i="4"/>
  <c r="G40" i="4"/>
  <c r="G41" i="4"/>
  <c r="G42" i="4"/>
  <c r="G43" i="4"/>
  <c r="G44" i="4"/>
  <c r="G22" i="4"/>
  <c r="G23" i="4"/>
  <c r="G21" i="4"/>
  <c r="G17" i="4"/>
  <c r="G18" i="4"/>
  <c r="G16" i="4"/>
  <c r="G10" i="4"/>
  <c r="G11" i="4"/>
  <c r="G12" i="4"/>
  <c r="G13" i="4"/>
  <c r="G9" i="4"/>
  <c r="H38" i="7" l="1"/>
  <c r="I35" i="4"/>
  <c r="H6" i="7"/>
  <c r="I29" i="4"/>
  <c r="H15" i="7"/>
  <c r="I26" i="4"/>
  <c r="H19" i="7"/>
  <c r="I28" i="4"/>
  <c r="H12" i="7"/>
  <c r="I30" i="4"/>
  <c r="H29" i="7"/>
  <c r="I34" i="4"/>
  <c r="H13" i="7"/>
  <c r="I33" i="4"/>
  <c r="H16" i="4"/>
  <c r="G23" i="7"/>
  <c r="H38" i="4"/>
  <c r="G16" i="7"/>
  <c r="H18" i="4"/>
  <c r="G20" i="7"/>
  <c r="H41" i="4"/>
  <c r="G33" i="7"/>
  <c r="H13" i="4"/>
  <c r="G40" i="7"/>
  <c r="H23" i="4"/>
  <c r="G28" i="7"/>
  <c r="H49" i="4"/>
  <c r="G8" i="7"/>
  <c r="H22" i="4"/>
  <c r="G18" i="7"/>
  <c r="H52" i="4"/>
  <c r="G9" i="7"/>
  <c r="H57" i="4"/>
  <c r="G7" i="7"/>
  <c r="H11" i="4"/>
  <c r="G27" i="7"/>
  <c r="H17" i="4"/>
  <c r="G36" i="7"/>
  <c r="H44" i="4"/>
  <c r="G31" i="7"/>
  <c r="H40" i="4"/>
  <c r="G17" i="7"/>
  <c r="H27" i="4"/>
  <c r="G14" i="7"/>
  <c r="H53" i="4"/>
  <c r="G26" i="7"/>
  <c r="H42" i="4"/>
  <c r="G21" i="7"/>
  <c r="H58" i="4"/>
  <c r="G35" i="7"/>
  <c r="H12" i="4"/>
  <c r="G41" i="7"/>
  <c r="G34" i="7"/>
  <c r="H10" i="4"/>
  <c r="G39" i="7"/>
  <c r="H21" i="4"/>
  <c r="G30" i="7"/>
  <c r="H43" i="4"/>
  <c r="G25" i="7"/>
  <c r="H39" i="4"/>
  <c r="G11" i="7"/>
  <c r="H48" i="4"/>
  <c r="G22" i="7"/>
  <c r="H56" i="4"/>
  <c r="G10" i="7"/>
  <c r="H36" i="4"/>
  <c r="H22" i="7" l="1"/>
  <c r="I48" i="4"/>
  <c r="H25" i="7"/>
  <c r="I43" i="4"/>
  <c r="H39" i="7"/>
  <c r="I10" i="4"/>
  <c r="H41" i="7"/>
  <c r="I12" i="4"/>
  <c r="H21" i="7"/>
  <c r="I42" i="4"/>
  <c r="H14" i="7"/>
  <c r="I27" i="4"/>
  <c r="H31" i="7"/>
  <c r="I44" i="4"/>
  <c r="H27" i="7"/>
  <c r="I11" i="4"/>
  <c r="H9" i="7"/>
  <c r="I52" i="4"/>
  <c r="H8" i="7"/>
  <c r="I49" i="4"/>
  <c r="H40" i="7"/>
  <c r="I13" i="4"/>
  <c r="H20" i="7"/>
  <c r="I18" i="4"/>
  <c r="H23" i="7"/>
  <c r="I16" i="4"/>
  <c r="H10" i="7"/>
  <c r="I56" i="4"/>
  <c r="H11" i="7"/>
  <c r="I39" i="4"/>
  <c r="H30" i="7"/>
  <c r="I21" i="4"/>
  <c r="H34" i="7"/>
  <c r="I9" i="4"/>
  <c r="H35" i="7"/>
  <c r="I58" i="4"/>
  <c r="H26" i="7"/>
  <c r="I53" i="4"/>
  <c r="H17" i="7"/>
  <c r="I40" i="4"/>
  <c r="H36" i="7"/>
  <c r="I17" i="4"/>
  <c r="H7" i="7"/>
  <c r="I57" i="4"/>
  <c r="H18" i="7"/>
  <c r="I22" i="4"/>
  <c r="H28" i="7"/>
  <c r="I23" i="4"/>
  <c r="H33" i="7"/>
  <c r="I41" i="4"/>
  <c r="H16" i="7"/>
  <c r="I38" i="4"/>
  <c r="H59" i="4"/>
  <c r="K26" i="6" s="1"/>
  <c r="H54" i="4"/>
  <c r="K24" i="6" s="1"/>
  <c r="H14" i="4"/>
  <c r="K12" i="6" s="1"/>
  <c r="H19" i="4"/>
  <c r="K14" i="6" s="1"/>
  <c r="H46" i="4"/>
  <c r="K20" i="6" s="1"/>
  <c r="H50" i="4"/>
  <c r="M22" i="6" s="1"/>
  <c r="H24" i="4"/>
  <c r="L16" i="6" s="1"/>
  <c r="L24" i="6"/>
  <c r="L22" i="6"/>
  <c r="M26" i="6"/>
  <c r="K18" i="6"/>
  <c r="L18" i="6"/>
  <c r="M18" i="6"/>
  <c r="H43" i="7" l="1"/>
  <c r="I46" i="4"/>
  <c r="I59" i="4"/>
  <c r="I24" i="4"/>
  <c r="I14" i="4"/>
  <c r="I36" i="4"/>
  <c r="I19" i="4"/>
  <c r="I54" i="4"/>
  <c r="I50" i="4"/>
  <c r="M24" i="6"/>
  <c r="N24" i="6" s="1"/>
  <c r="M14" i="6"/>
  <c r="L26" i="6"/>
  <c r="N26" i="6" s="1"/>
  <c r="L14" i="6"/>
  <c r="M12" i="6"/>
  <c r="J28" i="6"/>
  <c r="L12" i="6"/>
  <c r="M20" i="6"/>
  <c r="L20" i="6"/>
  <c r="H61" i="4"/>
  <c r="M16" i="6"/>
  <c r="K16" i="6"/>
  <c r="K22" i="6"/>
  <c r="N22" i="6" s="1"/>
  <c r="K6" i="7"/>
  <c r="N18" i="6"/>
  <c r="I61" i="4" l="1"/>
  <c r="N14" i="6"/>
  <c r="N20" i="6"/>
  <c r="N12" i="6"/>
  <c r="L28" i="6"/>
  <c r="L27" i="6" s="1"/>
  <c r="M28" i="6"/>
  <c r="M27" i="6" s="1"/>
  <c r="K28" i="6"/>
  <c r="K27" i="6" s="1"/>
  <c r="N16" i="6"/>
  <c r="K7" i="7"/>
  <c r="K8" i="7" s="1"/>
  <c r="K9" i="7" s="1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K34" i="7" s="1"/>
  <c r="K35" i="7" s="1"/>
  <c r="K36" i="7" s="1"/>
  <c r="K37" i="7" s="1"/>
  <c r="K38" i="7" s="1"/>
  <c r="K39" i="7" s="1"/>
  <c r="K40" i="7" s="1"/>
  <c r="K41" i="7" s="1"/>
  <c r="J45" i="4" l="1"/>
  <c r="J32" i="4"/>
  <c r="J31" i="4"/>
  <c r="J34" i="4"/>
  <c r="J28" i="4"/>
  <c r="J33" i="4"/>
  <c r="J35" i="4"/>
  <c r="J29" i="4"/>
  <c r="J30" i="4"/>
  <c r="J26" i="4"/>
  <c r="J38" i="4"/>
  <c r="J58" i="4"/>
  <c r="J18" i="4"/>
  <c r="J12" i="4"/>
  <c r="J22" i="4"/>
  <c r="J9" i="4"/>
  <c r="J14" i="4" s="1"/>
  <c r="J11" i="6" s="1"/>
  <c r="J44" i="4"/>
  <c r="J48" i="4"/>
  <c r="J50" i="4" s="1"/>
  <c r="J21" i="6" s="1"/>
  <c r="J23" i="4"/>
  <c r="J21" i="4"/>
  <c r="J24" i="4" s="1"/>
  <c r="J15" i="6" s="1"/>
  <c r="J49" i="4"/>
  <c r="J43" i="4"/>
  <c r="J17" i="4"/>
  <c r="J39" i="4"/>
  <c r="J46" i="4" s="1"/>
  <c r="J19" i="6" s="1"/>
  <c r="J13" i="4"/>
  <c r="J42" i="4"/>
  <c r="J57" i="4"/>
  <c r="J11" i="4"/>
  <c r="J41" i="4"/>
  <c r="J53" i="4"/>
  <c r="J52" i="4"/>
  <c r="J54" i="4" s="1"/>
  <c r="J23" i="6" s="1"/>
  <c r="J10" i="4"/>
  <c r="J40" i="4"/>
  <c r="J56" i="4"/>
  <c r="J27" i="4"/>
  <c r="J16" i="4"/>
  <c r="J19" i="4" s="1"/>
  <c r="J13" i="6" s="1"/>
  <c r="N27" i="6"/>
  <c r="N28" i="6"/>
  <c r="J36" i="4"/>
  <c r="J17" i="6" s="1"/>
  <c r="J59" i="4" l="1"/>
  <c r="J25" i="6" s="1"/>
  <c r="J61" i="4"/>
  <c r="J27" i="6" s="1"/>
</calcChain>
</file>

<file path=xl/sharedStrings.xml><?xml version="1.0" encoding="utf-8"?>
<sst xmlns="http://schemas.openxmlformats.org/spreadsheetml/2006/main" count="372" uniqueCount="185">
  <si>
    <t>SERVIÇOS PRELIMINARES</t>
  </si>
  <si>
    <t>MOVIMENTO DE TERRA</t>
  </si>
  <si>
    <t>COBERTURA</t>
  </si>
  <si>
    <t>PINTURAS</t>
  </si>
  <si>
    <t>ITEM</t>
  </si>
  <si>
    <t>%</t>
  </si>
  <si>
    <t>TOTAL GERAL</t>
  </si>
  <si>
    <t>PREFEITURA MUNICIPAL DE ARAPIRACA</t>
  </si>
  <si>
    <t>SUPERINTENDÊNCIA MUNICIPAL DE TRANSPORTES E TRÂNSITO - SMTT</t>
  </si>
  <si>
    <t>Item</t>
  </si>
  <si>
    <t>Código</t>
  </si>
  <si>
    <t>Serviço</t>
  </si>
  <si>
    <t>UND</t>
  </si>
  <si>
    <t>QTD</t>
  </si>
  <si>
    <t>Preço Unit. SEM BDI R$:</t>
  </si>
  <si>
    <t>Preço Unit. Com BDI R$:</t>
  </si>
  <si>
    <t>01</t>
  </si>
  <si>
    <t>01.01</t>
  </si>
  <si>
    <t>m²</t>
  </si>
  <si>
    <t>01.02</t>
  </si>
  <si>
    <t>01.03</t>
  </si>
  <si>
    <t xml:space="preserve">98524/SINAPI </t>
  </si>
  <si>
    <t>Limpeza manual de vegetação em terreno com enxada.</t>
  </si>
  <si>
    <t>01.05</t>
  </si>
  <si>
    <t>04352/ORSE</t>
  </si>
  <si>
    <t>m³</t>
  </si>
  <si>
    <t xml:space="preserve">00018/ORSE </t>
  </si>
  <si>
    <t>Demolição de piso cerâmico ou ladrilho</t>
  </si>
  <si>
    <t>und</t>
  </si>
  <si>
    <t>72898/SINAPI</t>
  </si>
  <si>
    <t>72900/SINAPI</t>
  </si>
  <si>
    <t>TOTAL DA ETAPA</t>
  </si>
  <si>
    <t>02</t>
  </si>
  <si>
    <t>02.01</t>
  </si>
  <si>
    <t>93358/SINAPI</t>
  </si>
  <si>
    <t>02.02</t>
  </si>
  <si>
    <t>96995/SINAPI</t>
  </si>
  <si>
    <t>02.03</t>
  </si>
  <si>
    <t>94319/SINAPI</t>
  </si>
  <si>
    <t>kg</t>
  </si>
  <si>
    <t>m</t>
  </si>
  <si>
    <t>06</t>
  </si>
  <si>
    <t>06.01</t>
  </si>
  <si>
    <t>06.02</t>
  </si>
  <si>
    <t>94210/SINAPI</t>
  </si>
  <si>
    <t>telhamento com telha ondulada de fibrocimento e = 6 mm, com recobrimento lateral de 1 1/4 de onda para telhado com inclinação máxima de 10°, com até 2 águas, incluso içamento.</t>
  </si>
  <si>
    <t>94228/SINAPI</t>
  </si>
  <si>
    <t>calha em chapa de aço galvanizado número 24, desenvolvimento de 50 cm, incluso transporte vertical.</t>
  </si>
  <si>
    <t>10899/ORSE</t>
  </si>
  <si>
    <t>Esticador para cabo de aço 5/8"</t>
  </si>
  <si>
    <t>12520/ORSE</t>
  </si>
  <si>
    <t>Instalação de Clips - Grampo Pesado em Aço 1045, Norma FSFF C450 Tipo 1 Classe 1, para Cabo de Aço d=5/8"</t>
  </si>
  <si>
    <t>03848/ORSE</t>
  </si>
  <si>
    <t>Cabo de aço galvanizado 15mm (tensor)</t>
  </si>
  <si>
    <t>12521/ORSE</t>
  </si>
  <si>
    <t>07</t>
  </si>
  <si>
    <t>PISOS E PAVIMENTAÇÃO</t>
  </si>
  <si>
    <t>07.01</t>
  </si>
  <si>
    <t>40780/SINAPI</t>
  </si>
  <si>
    <t>Regularização de superfície</t>
  </si>
  <si>
    <t>07.02</t>
  </si>
  <si>
    <t>02311/ORSE</t>
  </si>
  <si>
    <t xml:space="preserve">02450/ORSE </t>
  </si>
  <si>
    <t xml:space="preserve">Corte e demolição de piso de alta resistência </t>
  </si>
  <si>
    <t>Lixeira em fibra de vidro, com capacidade 50l, com suporte (poste), FIOBERGLASS, REF. CLPD1085 ou similar</t>
  </si>
  <si>
    <t>un</t>
  </si>
  <si>
    <t>INFRA-ESTRUTURA</t>
  </si>
  <si>
    <t>SERVIÇOS COMPLEMENTARES E LIMPEZA</t>
  </si>
  <si>
    <t xml:space="preserve">PLANILHA ORÇAMENTÁRIA </t>
  </si>
  <si>
    <t>94965/SINAPI</t>
  </si>
  <si>
    <t>Concreto fck = 25mpa, traço 1:2,3:2,7 (cimento/ areia média/ brita 1) - preparo mecânico com betoneira 400 l.</t>
  </si>
  <si>
    <t>03</t>
  </si>
  <si>
    <t>03.01</t>
  </si>
  <si>
    <t>03.02</t>
  </si>
  <si>
    <t>03.03</t>
  </si>
  <si>
    <t>Instalação de Sapatilha em Aço para Cabo de Aço d=5/8"</t>
  </si>
  <si>
    <t>100252/SINAPI</t>
  </si>
  <si>
    <t xml:space="preserve">BDI (%): 26,40 ORÇAMENTO DESONERADO DATA BASE SINAPI E ORSE SETEMBRO/2019 </t>
  </si>
  <si>
    <t>ESTRUTURA METÁLICA</t>
  </si>
  <si>
    <t>01.04</t>
  </si>
  <si>
    <t>04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</si>
  <si>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</si>
  <si>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</si>
  <si>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</si>
  <si>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</si>
  <si>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</si>
  <si>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</si>
  <si>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</si>
  <si>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</si>
  <si>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</si>
  <si>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</si>
  <si>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05</t>
  </si>
  <si>
    <t>05.01</t>
  </si>
  <si>
    <t>05.02</t>
  </si>
  <si>
    <t>05.03</t>
  </si>
  <si>
    <t>05.04</t>
  </si>
  <si>
    <t>05.05</t>
  </si>
  <si>
    <t>05.06</t>
  </si>
  <si>
    <t>05.07</t>
  </si>
  <si>
    <t>08</t>
  </si>
  <si>
    <t>08.01</t>
  </si>
  <si>
    <t>08.02</t>
  </si>
  <si>
    <t>08.03</t>
  </si>
  <si>
    <t>Carga e descarga mecanizada de entulho em caminhao basculante 6m3 - bota fora</t>
  </si>
  <si>
    <t>Transporte de entulho com caminhão basculante 6 m3, rodovia pavimentada, dmt 0,5 a 1,0 km</t>
  </si>
  <si>
    <t>Escavação manual de vala com profundidade menor ou igual a 1,30 m</t>
  </si>
  <si>
    <t>Reaterro manual apiloado com soquete.</t>
  </si>
  <si>
    <t>Aterro manual de valas com solo argilo-arenoso e compactação mecanizada.</t>
  </si>
  <si>
    <t xml:space="preserve">12183/ORSE </t>
  </si>
  <si>
    <t>Brise metálico Hunter Douglas ref. Miniware # 103 cor prata ou similar, com estrutura e montagem</t>
  </si>
  <si>
    <t>Limpeza geral</t>
  </si>
  <si>
    <t>88488/SINAPI</t>
  </si>
  <si>
    <t>95240/SINAPI</t>
  </si>
  <si>
    <t>92580/SINAPI</t>
  </si>
  <si>
    <t>10536/ORSE</t>
  </si>
  <si>
    <t>Elaboração do orçamento:  Novembro de 2019.</t>
  </si>
  <si>
    <t>áreas a ser contruida= 7*2,3=16,10m²</t>
  </si>
  <si>
    <t>(7+7+2,3+2,3+2,3+2,3=23,20m)*0,30m*0,25m=1,74m³+ (0,50m*0,50m*0,60m*2pilares)=0,30m³= somatório 2,04m³</t>
  </si>
  <si>
    <t>(23,20m*0,10m*0,25m)=0,58m³+20%empolamento= 0,69m³</t>
  </si>
  <si>
    <t>(4,0*2,30*0,30)=2,76m³+ (0,30+0,08)/2*1,50*2,3)=0,65m³*2=1,31m³ = somatório=4,07+ 20%empolamento= 4,88m³</t>
  </si>
  <si>
    <t>(23,20m*0,20m)=4,64m²+(0,5m*0,5m*2)=0,50m² somat.= 5,14m²</t>
  </si>
  <si>
    <t>(4,0m+2,30m+4,0m+2,30m)*0,50m*0,20m)=1,26m³+ ((0,50m+0,28m)/2=0,39m*(1,50m+2,3m+1,50m+2,30m=7,60m)*0,20m)=0,59m³*2=1,18m³= somatório=2,44m³</t>
  </si>
  <si>
    <t>2 pilares de (0,50x0,50x0,55=0,13m³)=0,26m³</t>
  </si>
  <si>
    <t>7,00mx2,30m=16,10m²</t>
  </si>
  <si>
    <t>(4,00m+1,80m)x2=11,60m x 0,25= 2,90m²</t>
  </si>
  <si>
    <t>7,00x2,30= 16,10m²</t>
  </si>
  <si>
    <t>idem 06.01</t>
  </si>
  <si>
    <t>(4,0mx1,80m)=7,20m²</t>
  </si>
  <si>
    <t>idem 05.01</t>
  </si>
  <si>
    <t>DESCRIÇÃO DOS SERVIÇOS</t>
  </si>
  <si>
    <t>FÍSICO FINANCEIRO</t>
  </si>
  <si>
    <t>EXECUÇÃO</t>
  </si>
  <si>
    <t>TOTAL</t>
  </si>
  <si>
    <t>30 DIAS</t>
  </si>
  <si>
    <t>R$</t>
  </si>
  <si>
    <t>Faixa</t>
  </si>
  <si>
    <t>Objeto: OBRAS E SERVIÇOS DE EXECUÇÃO DE ABRIGOS METALICOS EM DIVERSOS PONTOS NO MUNICIPIO DE ARAPIRACA/AL</t>
  </si>
  <si>
    <t>MEMÓRIA DE CÁLCULO</t>
  </si>
  <si>
    <t>DATA: NOV/2019</t>
  </si>
  <si>
    <t xml:space="preserve">CRONOGRAMA FÍSICO-FINANCEIRO </t>
  </si>
  <si>
    <t>60 DIAS</t>
  </si>
  <si>
    <t>90 DIAS</t>
  </si>
  <si>
    <t xml:space="preserve">CURVA ABC </t>
  </si>
  <si>
    <t>72131/SINAPI</t>
  </si>
  <si>
    <t>(4,00m+1,80m)x2=11,60m</t>
  </si>
  <si>
    <t>05.08</t>
  </si>
  <si>
    <t>4315/SINAPI</t>
  </si>
  <si>
    <t>1,10mx0,80mx2und=1,76m² (10/1,76=5,68kg)</t>
  </si>
  <si>
    <t>mxkm</t>
  </si>
  <si>
    <t>2,60x0,40=1,04m²+3,5x0,25=0,88m², somat.=1,91m²</t>
  </si>
  <si>
    <t>d140= 7,00m*0,14 = 0,98m²</t>
  </si>
  <si>
    <t>d80= 3,50m*0,08=0,28m²</t>
  </si>
  <si>
    <t>d40= 10,15m*0,04=0,40m²</t>
  </si>
  <si>
    <t>perfil 11,60m*0,30=3,48m²</t>
  </si>
  <si>
    <t>chapas (2und*1,10*0,80=1,76m²)*2lados=3,52m²</t>
  </si>
  <si>
    <t>encosto dos bancos 3,50*0,25=0,87m²*2lados=1,74m²</t>
  </si>
  <si>
    <t>banco 2,60*0,40=1,04m²</t>
  </si>
  <si>
    <t>estrutura metalica da coberta caibros (3und*1,60m*0,10)+(2und*4,00*0,10)= 1,28m²</t>
  </si>
  <si>
    <t>estrutura metalica da coberta ripas (1,45*8und=11,60m*0,2)=2,32m²</t>
  </si>
  <si>
    <t>(0,50*0,50*2und)= 0,50m²+10%=0,55m²</t>
  </si>
  <si>
    <t>7*2,3=16,10m²-50%=8,05m²</t>
  </si>
  <si>
    <t>8,60*0,15= 1,29m³</t>
  </si>
  <si>
    <t>3 caixas, cada caixa contem 5kg= 15kg</t>
  </si>
  <si>
    <t>pintura da telha fibroc. (4,0mx1,80m)=7,20m²</t>
  </si>
  <si>
    <t>somatório=(0,98+0,28+0,40+3,48+3,52+1,74+1,04+2,32+1,28)+10%=16,54m²</t>
  </si>
  <si>
    <t>2172/ORSE</t>
  </si>
  <si>
    <t>Piso cimentado desempolado traço 1:5, e = 3 cm</t>
  </si>
  <si>
    <t>Pintura de acabamento com lixamento, aplicação de 01 demão de tinta à base de zarcão e 02 demãos de tinta esmalte</t>
  </si>
  <si>
    <t>A</t>
  </si>
  <si>
    <t>C</t>
  </si>
  <si>
    <t>B</t>
  </si>
  <si>
    <t>7701/SINAPI</t>
  </si>
  <si>
    <t>7692/SINAPI</t>
  </si>
  <si>
    <t>13340/SINAPI</t>
  </si>
  <si>
    <t>11046/SINAPI</t>
  </si>
  <si>
    <t>39630/SINAPI</t>
  </si>
  <si>
    <t>11002/SINAPI</t>
  </si>
  <si>
    <t>26018/SINAPI</t>
  </si>
  <si>
    <t>26020/SINAPI</t>
  </si>
  <si>
    <t>7698/SINAPI</t>
  </si>
  <si>
    <t>Preço Total 01 ABRIGO R$:</t>
  </si>
  <si>
    <t>CUSTO TOTAL DA CONSTRUÇÃO R$</t>
  </si>
  <si>
    <t>Preço Total 15 ABRIGOS R$:</t>
  </si>
  <si>
    <t xml:space="preserve">CUSTO FINAL PARA CONSTRUÇÃO DE 15 ABRIGOS R$ 122.792,78 (CENTO E VINTE E DOIS MIL, SETECENTOS E NOVENTA E DOIS REAIS E SETENTA E OITO CENTAVOS) </t>
  </si>
  <si>
    <t>%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</si>
</sst>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&quot; (&quot;#,##0.00\);&quot; -&quot;#\ ;@\ "/>
    <numFmt numFmtId="165" formatCode="\ * #,##0.00\ ;\-* #,##0.00\ ;\ * \-#\ ;\ @\ "/>
    <numFmt numFmtId="166" formatCode="\ * #,##0.00\ ;\ * \(#,##0.00\);\ * \-#\ ;\ @\ "/>
    <numFmt numFmtId="167" formatCode="#,##0.00&quot; &quot;;&quot;(&quot;#,##0.00&quot;)&quot;;&quot;-&quot;#&quot; &quot;;@&quot; 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9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name val="Arial"/>
      <family val="2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44" fontId="1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2" borderId="0" applyBorder="0" applyProtection="0"/>
    <xf numFmtId="164" fontId="5" fillId="0" borderId="0" applyFill="0" applyBorder="0" applyAlignment="0" applyProtection="0"/>
    <xf numFmtId="166" fontId="8" fillId="0" borderId="0" applyBorder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horizontal="left"/>
    </xf>
    <xf numFmtId="49" fontId="5" fillId="0" borderId="1" xfId="3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 wrapText="1"/>
    </xf>
    <xf numFmtId="49" fontId="4" fillId="0" borderId="1" xfId="3" applyNumberFormat="1" applyFont="1" applyBorder="1" applyAlignment="1">
      <alignment horizontal="center" vertical="center" wrapText="1"/>
    </xf>
    <xf numFmtId="165" fontId="5" fillId="0" borderId="1" xfId="4" applyNumberFormat="1" applyFont="1" applyFill="1" applyBorder="1" applyAlignment="1">
      <alignment horizontal="left" vertical="center" wrapText="1"/>
    </xf>
    <xf numFmtId="165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49" fontId="4" fillId="0" borderId="1" xfId="3" applyNumberFormat="1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 vertical="center" wrapText="1"/>
    </xf>
    <xf numFmtId="0" fontId="15" fillId="0" borderId="0" xfId="0" applyFont="1" applyBorder="1"/>
    <xf numFmtId="49" fontId="12" fillId="0" borderId="0" xfId="0" applyNumberFormat="1" applyFont="1" applyBorder="1" applyAlignment="1">
      <alignment vertical="center"/>
    </xf>
    <xf numFmtId="0" fontId="15" fillId="0" borderId="0" xfId="0" applyFont="1"/>
    <xf numFmtId="49" fontId="15" fillId="0" borderId="0" xfId="0" applyNumberFormat="1" applyFont="1" applyBorder="1" applyAlignment="1">
      <alignment vertical="center"/>
    </xf>
    <xf numFmtId="165" fontId="15" fillId="0" borderId="0" xfId="4" applyNumberFormat="1" applyFont="1" applyFill="1" applyBorder="1" applyAlignment="1">
      <alignment vertical="center" wrapText="1"/>
    </xf>
    <xf numFmtId="165" fontId="15" fillId="0" borderId="0" xfId="4" applyNumberFormat="1" applyFont="1" applyFill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right" vertical="center"/>
    </xf>
    <xf numFmtId="165" fontId="15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 applyProtection="1">
      <alignment horizontal="right" vertical="center" wrapText="1"/>
      <protection locked="0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wrapText="1"/>
    </xf>
    <xf numFmtId="165" fontId="15" fillId="0" borderId="0" xfId="0" applyNumberFormat="1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49" fontId="12" fillId="0" borderId="0" xfId="0" applyNumberFormat="1" applyFont="1" applyBorder="1" applyAlignment="1">
      <alignment horizontal="right" vertical="center" wrapText="1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0" fillId="0" borderId="0" xfId="0" applyFont="1" applyBorder="1"/>
    <xf numFmtId="0" fontId="0" fillId="0" borderId="0" xfId="0" applyFont="1"/>
    <xf numFmtId="164" fontId="15" fillId="0" borderId="1" xfId="16" applyFont="1" applyFill="1" applyBorder="1" applyAlignment="1" applyProtection="1">
      <alignment horizontal="center" vertical="center"/>
    </xf>
    <xf numFmtId="10" fontId="15" fillId="0" borderId="1" xfId="16" applyNumberFormat="1" applyFont="1" applyFill="1" applyBorder="1" applyAlignment="1" applyProtection="1">
      <alignment horizontal="center" vertical="center"/>
    </xf>
    <xf numFmtId="164" fontId="15" fillId="0" borderId="1" xfId="16" applyFont="1" applyFill="1" applyBorder="1" applyAlignment="1" applyProtection="1">
      <alignment vertical="center"/>
    </xf>
    <xf numFmtId="10" fontId="15" fillId="0" borderId="1" xfId="0" applyNumberFormat="1" applyFont="1" applyFill="1" applyBorder="1" applyAlignment="1">
      <alignment vertical="center"/>
    </xf>
    <xf numFmtId="164" fontId="7" fillId="0" borderId="1" xfId="16" applyFont="1" applyFill="1" applyBorder="1" applyAlignment="1" applyProtection="1">
      <alignment horizontal="center" vertical="center"/>
    </xf>
    <xf numFmtId="10" fontId="7" fillId="0" borderId="1" xfId="16" applyNumberFormat="1" applyFont="1" applyFill="1" applyBorder="1" applyAlignment="1" applyProtection="1">
      <alignment vertical="center"/>
    </xf>
    <xf numFmtId="10" fontId="7" fillId="0" borderId="1" xfId="12" applyNumberFormat="1" applyFont="1" applyFill="1" applyBorder="1" applyAlignment="1" applyProtection="1">
      <alignment vertical="center"/>
    </xf>
    <xf numFmtId="164" fontId="7" fillId="0" borderId="1" xfId="12" applyNumberFormat="1" applyFont="1" applyFill="1" applyBorder="1" applyAlignment="1" applyProtection="1">
      <alignment vertical="center"/>
    </xf>
    <xf numFmtId="4" fontId="7" fillId="0" borderId="1" xfId="16" applyNumberFormat="1" applyFont="1" applyFill="1" applyBorder="1" applyAlignment="1" applyProtection="1">
      <alignment vertical="center"/>
    </xf>
    <xf numFmtId="10" fontId="15" fillId="3" borderId="1" xfId="12" applyNumberFormat="1" applyFont="1" applyFill="1" applyBorder="1" applyAlignment="1" applyProtection="1">
      <alignment vertical="center"/>
    </xf>
    <xf numFmtId="49" fontId="15" fillId="0" borderId="0" xfId="0" applyNumberFormat="1" applyFont="1" applyBorder="1" applyAlignment="1">
      <alignment horizontal="left" vertical="center"/>
    </xf>
    <xf numFmtId="4" fontId="5" fillId="0" borderId="1" xfId="4" applyNumberFormat="1" applyFont="1" applyFill="1" applyBorder="1" applyAlignment="1" applyProtection="1">
      <alignment horizontal="right" vertical="center" wrapText="1"/>
      <protection locked="0"/>
    </xf>
    <xf numFmtId="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15" fillId="0" borderId="0" xfId="0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165" fontId="5" fillId="0" borderId="1" xfId="4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3" applyNumberFormat="1" applyFont="1" applyBorder="1" applyAlignment="1">
      <alignment horizontal="right" vertical="center"/>
    </xf>
    <xf numFmtId="4" fontId="4" fillId="0" borderId="1" xfId="3" applyNumberFormat="1" applyFont="1" applyBorder="1" applyAlignment="1">
      <alignment horizontal="right" vertical="center"/>
    </xf>
    <xf numFmtId="4" fontId="5" fillId="0" borderId="1" xfId="3" applyNumberFormat="1" applyFont="1" applyFill="1" applyBorder="1" applyAlignment="1">
      <alignment horizontal="right" vertical="center"/>
    </xf>
    <xf numFmtId="165" fontId="5" fillId="0" borderId="1" xfId="3" applyNumberFormat="1" applyFont="1" applyBorder="1" applyAlignment="1" applyProtection="1">
      <alignment horizontal="right" vertical="center" wrapText="1"/>
      <protection locked="0"/>
    </xf>
    <xf numFmtId="0" fontId="3" fillId="0" borderId="0" xfId="3" applyFont="1" applyFill="1" applyBorder="1"/>
    <xf numFmtId="0" fontId="3" fillId="0" borderId="0" xfId="3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49" fontId="0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1" fillId="0" borderId="1" xfId="3" applyNumberFormat="1" applyFont="1" applyBorder="1" applyAlignment="1">
      <alignment horizontal="left" vertical="center"/>
    </xf>
    <xf numFmtId="49" fontId="21" fillId="0" borderId="1" xfId="3" applyNumberFormat="1" applyFont="1" applyBorder="1" applyAlignment="1">
      <alignment horizontal="left" vertical="center" wrapText="1"/>
    </xf>
    <xf numFmtId="49" fontId="21" fillId="0" borderId="1" xfId="3" applyNumberFormat="1" applyFont="1" applyFill="1" applyBorder="1" applyAlignment="1">
      <alignment horizontal="left" vertical="center" wrapText="1"/>
    </xf>
    <xf numFmtId="49" fontId="20" fillId="0" borderId="1" xfId="3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21" fillId="0" borderId="1" xfId="3" applyNumberFormat="1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49" fontId="21" fillId="0" borderId="1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5" fillId="0" borderId="0" xfId="9" applyFont="1" applyBorder="1"/>
    <xf numFmtId="0" fontId="25" fillId="0" borderId="0" xfId="0" applyFont="1"/>
    <xf numFmtId="0" fontId="27" fillId="0" borderId="0" xfId="9" applyFont="1" applyBorder="1" applyAlignment="1"/>
    <xf numFmtId="0" fontId="25" fillId="0" borderId="0" xfId="0" applyFont="1" applyBorder="1"/>
    <xf numFmtId="0" fontId="5" fillId="0" borderId="0" xfId="3" applyFont="1"/>
    <xf numFmtId="0" fontId="28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4" fontId="5" fillId="3" borderId="1" xfId="3" applyNumberFormat="1" applyFont="1" applyFill="1" applyBorder="1" applyAlignment="1">
      <alignment horizontal="right" vertical="center"/>
    </xf>
    <xf numFmtId="10" fontId="5" fillId="3" borderId="1" xfId="3" applyNumberFormat="1" applyFont="1" applyFill="1" applyBorder="1" applyAlignment="1">
      <alignment horizontal="right" vertical="center"/>
    </xf>
    <xf numFmtId="4" fontId="4" fillId="3" borderId="1" xfId="3" applyNumberFormat="1" applyFont="1" applyFill="1" applyBorder="1" applyAlignment="1">
      <alignment horizontal="right" vertical="center"/>
    </xf>
    <xf numFmtId="10" fontId="4" fillId="3" borderId="1" xfId="3" applyNumberFormat="1" applyFont="1" applyFill="1" applyBorder="1" applyAlignment="1">
      <alignment horizontal="right" vertical="center"/>
    </xf>
    <xf numFmtId="0" fontId="20" fillId="3" borderId="1" xfId="3" applyFont="1" applyFill="1" applyBorder="1" applyAlignment="1">
      <alignment horizontal="center" vertical="center" wrapText="1"/>
    </xf>
    <xf numFmtId="4" fontId="28" fillId="3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4" fillId="0" borderId="1" xfId="3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right" vertical="center" wrapText="1"/>
    </xf>
    <xf numFmtId="0" fontId="5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 wrapText="1"/>
    </xf>
    <xf numFmtId="0" fontId="4" fillId="0" borderId="1" xfId="3" applyFont="1" applyBorder="1" applyAlignment="1">
      <alignment horizontal="right" vertical="center"/>
    </xf>
    <xf numFmtId="0" fontId="17" fillId="0" borderId="1" xfId="3" applyFont="1" applyBorder="1" applyAlignment="1">
      <alignment horizontal="center" vertical="center"/>
    </xf>
    <xf numFmtId="0" fontId="26" fillId="0" borderId="1" xfId="9" applyFont="1" applyBorder="1" applyAlignment="1">
      <alignment horizontal="center" vertical="center" wrapText="1"/>
    </xf>
    <xf numFmtId="0" fontId="4" fillId="0" borderId="1" xfId="3" applyFont="1" applyBorder="1" applyAlignment="1">
      <alignment vertical="center"/>
    </xf>
    <xf numFmtId="0" fontId="12" fillId="0" borderId="1" xfId="3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/>
    </xf>
    <xf numFmtId="0" fontId="26" fillId="0" borderId="0" xfId="9" applyFont="1" applyBorder="1" applyAlignment="1">
      <alignment horizontal="center" vertical="center" wrapText="1"/>
    </xf>
    <xf numFmtId="0" fontId="14" fillId="0" borderId="0" xfId="9" applyFont="1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49" fontId="12" fillId="0" borderId="0" xfId="0" applyNumberFormat="1" applyFont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164" fontId="4" fillId="0" borderId="1" xfId="16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9" applyFont="1" applyBorder="1" applyAlignment="1">
      <alignment horizontal="center" vertical="center" wrapText="1"/>
    </xf>
    <xf numFmtId="0" fontId="11" fillId="0" borderId="1" xfId="9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</cellXfs>
  <cellStyles count="25">
    <cellStyle name="Moeda 2" xfId="2"/>
    <cellStyle name="Moeda 2 2" xfId="21"/>
    <cellStyle name="Normal" xfId="0" builtinId="0"/>
    <cellStyle name="Normal 152" xfId="3"/>
    <cellStyle name="Normal 2" xfId="4"/>
    <cellStyle name="Normal 2 2" xfId="5"/>
    <cellStyle name="Normal 2 2 2" xfId="6"/>
    <cellStyle name="Normal 3" xfId="7"/>
    <cellStyle name="Normal 4" xfId="8"/>
    <cellStyle name="Normal 5" xfId="9"/>
    <cellStyle name="Normal 6" xfId="1"/>
    <cellStyle name="Normal 85" xfId="10"/>
    <cellStyle name="Normal 87" xfId="11"/>
    <cellStyle name="Porcentagem 2" xfId="13"/>
    <cellStyle name="Porcentagem 3" xfId="12"/>
    <cellStyle name="Separador de milhares 3" xfId="14"/>
    <cellStyle name="Separador de milhares 3 2" xfId="22"/>
    <cellStyle name="Texto Explicativo 2" xfId="15"/>
    <cellStyle name="Vírgula 2" xfId="17"/>
    <cellStyle name="Vírgula 2 2" xfId="18"/>
    <cellStyle name="Vírgula 2 2 2" xfId="23"/>
    <cellStyle name="Vírgula 3" xfId="19"/>
    <cellStyle name="Vírgula 3 2" xfId="24"/>
    <cellStyle name="Vírgula 4" xfId="16"/>
    <cellStyle name="Vírgula 5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zoomScaleNormal="100" workbookViewId="0">
      <selection activeCell="M55" sqref="M55"/>
    </sheetView>
  </sheetViews>
  <sheetFormatPr defaultRowHeight="15" x14ac:dyDescent="0.25"/>
  <cols>
    <col min="1" max="1" width="6.28515625" customWidth="1"/>
    <col min="2" max="2" width="9.140625" style="93" customWidth="1"/>
    <col min="3" max="3" width="65.42578125" style="1" customWidth="1"/>
    <col min="4" max="4" width="7" customWidth="1"/>
    <col min="5" max="5" width="6.42578125" style="57" customWidth="1"/>
    <col min="6" max="6" width="8.5703125" style="58" customWidth="1"/>
    <col min="7" max="7" width="8.5703125" style="57" customWidth="1"/>
    <col min="8" max="8" width="9.140625" style="57" customWidth="1"/>
    <col min="9" max="9" width="11.42578125" style="57" customWidth="1"/>
    <col min="10" max="10" width="8.7109375" style="57" customWidth="1"/>
  </cols>
  <sheetData>
    <row r="1" spans="1:11" s="98" customFormat="1" ht="20.25" customHeight="1" x14ac:dyDescent="0.2">
      <c r="A1" s="128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99"/>
    </row>
    <row r="2" spans="1:11" s="98" customFormat="1" ht="18.75" customHeight="1" x14ac:dyDescent="0.2">
      <c r="A2" s="128" t="s">
        <v>8</v>
      </c>
      <c r="B2" s="128"/>
      <c r="C2" s="128"/>
      <c r="D2" s="128"/>
      <c r="E2" s="128"/>
      <c r="F2" s="128"/>
      <c r="G2" s="128"/>
      <c r="H2" s="128"/>
      <c r="I2" s="128"/>
      <c r="J2" s="128"/>
      <c r="K2" s="99"/>
    </row>
    <row r="3" spans="1:11" s="98" customFormat="1" ht="14.25" x14ac:dyDescent="0.2">
      <c r="A3" s="121" t="s">
        <v>115</v>
      </c>
      <c r="B3" s="121"/>
      <c r="C3" s="121"/>
      <c r="D3" s="121"/>
      <c r="E3" s="121"/>
      <c r="F3" s="121"/>
      <c r="G3" s="121"/>
      <c r="H3" s="121"/>
      <c r="I3" s="121"/>
      <c r="J3" s="121"/>
      <c r="K3" s="101"/>
    </row>
    <row r="4" spans="1:11" s="98" customFormat="1" ht="18.75" customHeight="1" x14ac:dyDescent="0.2">
      <c r="A4" s="129" t="s">
        <v>136</v>
      </c>
      <c r="B4" s="129"/>
      <c r="C4" s="129"/>
      <c r="D4" s="129"/>
      <c r="E4" s="129"/>
      <c r="F4" s="129"/>
      <c r="G4" s="129"/>
      <c r="H4" s="129"/>
      <c r="I4" s="129"/>
      <c r="J4" s="129"/>
      <c r="K4" s="101"/>
    </row>
    <row r="5" spans="1:11" s="98" customFormat="1" ht="15" customHeight="1" x14ac:dyDescent="0.2">
      <c r="A5" s="130" t="s">
        <v>77</v>
      </c>
      <c r="B5" s="130"/>
      <c r="C5" s="130"/>
      <c r="D5" s="130"/>
      <c r="E5" s="130"/>
      <c r="F5" s="130"/>
      <c r="G5" s="130"/>
      <c r="H5" s="130"/>
      <c r="I5" s="130"/>
      <c r="J5" s="130"/>
      <c r="K5" s="101"/>
    </row>
    <row r="6" spans="1:11" s="98" customFormat="1" ht="25.5" customHeight="1" x14ac:dyDescent="0.2">
      <c r="A6" s="127" t="s">
        <v>68</v>
      </c>
      <c r="B6" s="127"/>
      <c r="C6" s="127"/>
      <c r="D6" s="127"/>
      <c r="E6" s="127"/>
      <c r="F6" s="127"/>
      <c r="G6" s="127"/>
      <c r="H6" s="127"/>
      <c r="I6" s="127"/>
      <c r="J6" s="127"/>
      <c r="K6" s="101"/>
    </row>
    <row r="7" spans="1:11" s="13" customFormat="1" ht="46.5" customHeight="1" x14ac:dyDescent="0.25">
      <c r="A7" s="103" t="s">
        <v>9</v>
      </c>
      <c r="B7" s="108" t="s">
        <v>10</v>
      </c>
      <c r="C7" s="103" t="s">
        <v>11</v>
      </c>
      <c r="D7" s="103" t="s">
        <v>12</v>
      </c>
      <c r="E7" s="103" t="s">
        <v>13</v>
      </c>
      <c r="F7" s="109" t="s">
        <v>14</v>
      </c>
      <c r="G7" s="102" t="s">
        <v>15</v>
      </c>
      <c r="H7" s="102" t="s">
        <v>180</v>
      </c>
      <c r="I7" s="102" t="s">
        <v>182</v>
      </c>
      <c r="J7" s="103" t="s">
        <v>5</v>
      </c>
      <c r="K7" s="12"/>
    </row>
    <row r="8" spans="1:11" s="15" customFormat="1" ht="12.75" x14ac:dyDescent="0.25">
      <c r="A8" s="17" t="s">
        <v>16</v>
      </c>
      <c r="B8" s="81"/>
      <c r="C8" s="121" t="s">
        <v>0</v>
      </c>
      <c r="D8" s="121"/>
      <c r="E8" s="121"/>
      <c r="F8" s="121"/>
      <c r="G8" s="121"/>
      <c r="H8" s="121"/>
      <c r="I8" s="121"/>
      <c r="J8" s="121"/>
      <c r="K8" s="14"/>
    </row>
    <row r="9" spans="1:11" s="15" customFormat="1" ht="18" customHeight="1" x14ac:dyDescent="0.25">
      <c r="A9" s="2" t="s">
        <v>17</v>
      </c>
      <c r="B9" s="81" t="s">
        <v>21</v>
      </c>
      <c r="C9" s="5" t="s">
        <v>22</v>
      </c>
      <c r="D9" s="60" t="s">
        <v>18</v>
      </c>
      <c r="E9" s="63">
        <f>'Memoria Calc.'!D8</f>
        <v>16.100000000000001</v>
      </c>
      <c r="F9" s="52">
        <v>2.06</v>
      </c>
      <c r="G9" s="62">
        <f>F9*1.264</f>
        <v>2.6038399999999999</v>
      </c>
      <c r="H9" s="63">
        <f>E9*G9</f>
        <v>41.921824000000001</v>
      </c>
      <c r="I9" s="104">
        <f>H9*15</f>
        <v>628.82736</v>
      </c>
      <c r="J9" s="105">
        <f>I9/I$61</f>
        <v>5.1210452602136721E-3</v>
      </c>
      <c r="K9" s="12"/>
    </row>
    <row r="10" spans="1:11" s="15" customFormat="1" ht="22.5" customHeight="1" x14ac:dyDescent="0.25">
      <c r="A10" s="2" t="s">
        <v>19</v>
      </c>
      <c r="B10" s="82" t="s">
        <v>24</v>
      </c>
      <c r="C10" s="5" t="s">
        <v>63</v>
      </c>
      <c r="D10" s="60" t="s">
        <v>18</v>
      </c>
      <c r="E10" s="63">
        <f>'Memoria Calc.'!D11</f>
        <v>0.55000000000000004</v>
      </c>
      <c r="F10" s="52">
        <v>15.28</v>
      </c>
      <c r="G10" s="62">
        <f t="shared" ref="G10:G13" si="0">F10*1.264</f>
        <v>19.31392</v>
      </c>
      <c r="H10" s="63">
        <f>E10*G10</f>
        <v>10.622656000000001</v>
      </c>
      <c r="I10" s="104">
        <f t="shared" ref="I10:I13" si="1">H10*15</f>
        <v>159.33984000000001</v>
      </c>
      <c r="J10" s="105">
        <f t="shared" ref="J10:J13" si="2">I10/I$61</f>
        <v>1.2976320438652749E-3</v>
      </c>
      <c r="K10" s="14"/>
    </row>
    <row r="11" spans="1:11" s="15" customFormat="1" ht="18" customHeight="1" x14ac:dyDescent="0.25">
      <c r="A11" s="2" t="s">
        <v>20</v>
      </c>
      <c r="B11" s="82" t="s">
        <v>26</v>
      </c>
      <c r="C11" s="5" t="s">
        <v>27</v>
      </c>
      <c r="D11" s="60" t="s">
        <v>18</v>
      </c>
      <c r="E11" s="63">
        <f>'Memoria Calc.'!D14</f>
        <v>8.0500000000000007</v>
      </c>
      <c r="F11" s="52">
        <v>10.11</v>
      </c>
      <c r="G11" s="62">
        <f t="shared" si="0"/>
        <v>12.77904</v>
      </c>
      <c r="H11" s="63">
        <f>E11*G11</f>
        <v>102.871272</v>
      </c>
      <c r="I11" s="104">
        <f t="shared" si="1"/>
        <v>1543.06908</v>
      </c>
      <c r="J11" s="105">
        <f t="shared" si="2"/>
        <v>1.2566448441932093E-2</v>
      </c>
      <c r="K11" s="14"/>
    </row>
    <row r="12" spans="1:11" s="15" customFormat="1" ht="26.25" customHeight="1" x14ac:dyDescent="0.25">
      <c r="A12" s="2" t="s">
        <v>79</v>
      </c>
      <c r="B12" s="83" t="s">
        <v>29</v>
      </c>
      <c r="C12" s="6" t="s">
        <v>103</v>
      </c>
      <c r="D12" s="60" t="s">
        <v>25</v>
      </c>
      <c r="E12" s="66">
        <f>'Memoria Calc.'!D17</f>
        <v>1.29</v>
      </c>
      <c r="F12" s="52">
        <v>3.73</v>
      </c>
      <c r="G12" s="62">
        <f t="shared" si="0"/>
        <v>4.7147199999999998</v>
      </c>
      <c r="H12" s="63">
        <f>E12*G12</f>
        <v>6.0819887999999995</v>
      </c>
      <c r="I12" s="104">
        <f t="shared" si="1"/>
        <v>91.229831999999988</v>
      </c>
      <c r="J12" s="105">
        <f t="shared" si="2"/>
        <v>7.4295765176898398E-4</v>
      </c>
      <c r="K12" s="14"/>
    </row>
    <row r="13" spans="1:11" s="15" customFormat="1" ht="26.25" customHeight="1" x14ac:dyDescent="0.25">
      <c r="A13" s="2" t="s">
        <v>23</v>
      </c>
      <c r="B13" s="83" t="s">
        <v>30</v>
      </c>
      <c r="C13" s="6" t="s">
        <v>104</v>
      </c>
      <c r="D13" s="60" t="s">
        <v>25</v>
      </c>
      <c r="E13" s="66">
        <f>'Memoria Calc.'!D20</f>
        <v>1.29</v>
      </c>
      <c r="F13" s="52">
        <v>6.06</v>
      </c>
      <c r="G13" s="62">
        <f t="shared" si="0"/>
        <v>7.65984</v>
      </c>
      <c r="H13" s="63">
        <f>E13*G13</f>
        <v>9.8811935999999996</v>
      </c>
      <c r="I13" s="104">
        <f t="shared" si="1"/>
        <v>148.217904</v>
      </c>
      <c r="J13" s="105">
        <f t="shared" si="2"/>
        <v>1.2070572036782959E-3</v>
      </c>
      <c r="K13" s="14"/>
    </row>
    <row r="14" spans="1:11" s="15" customFormat="1" ht="18.75" customHeight="1" x14ac:dyDescent="0.25">
      <c r="A14" s="122" t="s">
        <v>31</v>
      </c>
      <c r="B14" s="122"/>
      <c r="C14" s="122"/>
      <c r="D14" s="122"/>
      <c r="E14" s="122"/>
      <c r="F14" s="122"/>
      <c r="G14" s="122"/>
      <c r="H14" s="64">
        <f>SUM(H9:H13)</f>
        <v>171.37893439999999</v>
      </c>
      <c r="I14" s="106">
        <f>SUM(I9:I13)</f>
        <v>2570.6840160000002</v>
      </c>
      <c r="J14" s="107">
        <f>SUM(J9:J13)</f>
        <v>2.0935140601458322E-2</v>
      </c>
      <c r="K14" s="12"/>
    </row>
    <row r="15" spans="1:11" s="15" customFormat="1" ht="18" customHeight="1" x14ac:dyDescent="0.25">
      <c r="A15" s="17" t="s">
        <v>32</v>
      </c>
      <c r="B15" s="81"/>
      <c r="C15" s="121" t="s">
        <v>1</v>
      </c>
      <c r="D15" s="121"/>
      <c r="E15" s="121"/>
      <c r="F15" s="121"/>
      <c r="G15" s="121"/>
      <c r="H15" s="121"/>
      <c r="I15" s="121"/>
      <c r="J15" s="121"/>
      <c r="K15" s="12"/>
    </row>
    <row r="16" spans="1:11" s="15" customFormat="1" ht="18.75" customHeight="1" x14ac:dyDescent="0.25">
      <c r="A16" s="2" t="s">
        <v>33</v>
      </c>
      <c r="B16" s="81" t="s">
        <v>34</v>
      </c>
      <c r="C16" s="61" t="s">
        <v>105</v>
      </c>
      <c r="D16" s="60" t="s">
        <v>25</v>
      </c>
      <c r="E16" s="63">
        <f>'Memoria Calc.'!D24</f>
        <v>2.04</v>
      </c>
      <c r="F16" s="63">
        <v>51.23</v>
      </c>
      <c r="G16" s="62">
        <f t="shared" ref="G16:G18" si="3">F16*1.264</f>
        <v>64.754719999999992</v>
      </c>
      <c r="H16" s="63">
        <f>E16*G16</f>
        <v>132.09962879999998</v>
      </c>
      <c r="I16" s="104">
        <f t="shared" ref="I16:I18" si="4">H16*15</f>
        <v>1981.4944319999997</v>
      </c>
      <c r="J16" s="105">
        <f t="shared" ref="J16:J18" si="5">I16/I$61</f>
        <v>1.6136897524836356E-2</v>
      </c>
      <c r="K16" s="12"/>
    </row>
    <row r="17" spans="1:10" s="15" customFormat="1" ht="18.75" customHeight="1" x14ac:dyDescent="0.25">
      <c r="A17" s="2" t="s">
        <v>35</v>
      </c>
      <c r="B17" s="81" t="s">
        <v>36</v>
      </c>
      <c r="C17" s="61" t="s">
        <v>106</v>
      </c>
      <c r="D17" s="60" t="s">
        <v>25</v>
      </c>
      <c r="E17" s="63">
        <f>'Memoria Calc.'!D27</f>
        <v>0.69</v>
      </c>
      <c r="F17" s="63">
        <v>31.06</v>
      </c>
      <c r="G17" s="62">
        <f t="shared" si="3"/>
        <v>39.259839999999997</v>
      </c>
      <c r="H17" s="63">
        <f>E17*G17</f>
        <v>27.089289599999997</v>
      </c>
      <c r="I17" s="104">
        <f t="shared" si="4"/>
        <v>406.33934399999998</v>
      </c>
      <c r="J17" s="105">
        <f t="shared" si="5"/>
        <v>3.3091469996304433E-3</v>
      </c>
    </row>
    <row r="18" spans="1:10" s="15" customFormat="1" ht="18.75" customHeight="1" x14ac:dyDescent="0.25">
      <c r="A18" s="2" t="s">
        <v>37</v>
      </c>
      <c r="B18" s="81" t="s">
        <v>38</v>
      </c>
      <c r="C18" s="61" t="s">
        <v>107</v>
      </c>
      <c r="D18" s="60" t="s">
        <v>25</v>
      </c>
      <c r="E18" s="63">
        <f>'Memoria Calc.'!D30</f>
        <v>4.88</v>
      </c>
      <c r="F18" s="65">
        <v>31.77</v>
      </c>
      <c r="G18" s="62">
        <f t="shared" si="3"/>
        <v>40.15728</v>
      </c>
      <c r="H18" s="63">
        <f>E18*G18</f>
        <v>195.9675264</v>
      </c>
      <c r="I18" s="104">
        <f t="shared" si="4"/>
        <v>2939.5128960000002</v>
      </c>
      <c r="J18" s="105">
        <f t="shared" si="5"/>
        <v>2.3938809824365411E-2</v>
      </c>
    </row>
    <row r="19" spans="1:10" s="15" customFormat="1" ht="19.5" customHeight="1" x14ac:dyDescent="0.25">
      <c r="A19" s="122" t="s">
        <v>31</v>
      </c>
      <c r="B19" s="122"/>
      <c r="C19" s="122"/>
      <c r="D19" s="122"/>
      <c r="E19" s="122"/>
      <c r="F19" s="122"/>
      <c r="G19" s="122"/>
      <c r="H19" s="64">
        <f>SUM(H16:H18)</f>
        <v>355.15644479999997</v>
      </c>
      <c r="I19" s="106">
        <f>SUM(I16:I18)</f>
        <v>5327.3466719999997</v>
      </c>
      <c r="J19" s="107">
        <f>SUM(J16:J18)</f>
        <v>4.3384854348832214E-2</v>
      </c>
    </row>
    <row r="20" spans="1:10" s="15" customFormat="1" ht="17.25" customHeight="1" x14ac:dyDescent="0.25">
      <c r="A20" s="4" t="s">
        <v>71</v>
      </c>
      <c r="B20" s="84"/>
      <c r="C20" s="125" t="s">
        <v>66</v>
      </c>
      <c r="D20" s="125"/>
      <c r="E20" s="125"/>
      <c r="F20" s="125"/>
      <c r="G20" s="125"/>
      <c r="H20" s="125"/>
      <c r="I20" s="125"/>
      <c r="J20" s="125"/>
    </row>
    <row r="21" spans="1:10" s="15" customFormat="1" ht="17.25" customHeight="1" x14ac:dyDescent="0.25">
      <c r="A21" s="3" t="s">
        <v>72</v>
      </c>
      <c r="B21" s="81" t="s">
        <v>112</v>
      </c>
      <c r="C21" s="10" t="str">
        <f>LOWER("LASTRO DE CONCRETO MAGRO, APLICADO EM PISOS OU RADIERS, ESPESSURA DE 3CM.")</f>
        <v>lastro de concreto magro, aplicado em pisos ou radiers, espessura de 3cm.</v>
      </c>
      <c r="D21" s="60" t="s">
        <v>18</v>
      </c>
      <c r="E21" s="53">
        <f>'Memoria Calc.'!D34</f>
        <v>5.14</v>
      </c>
      <c r="F21" s="63">
        <v>11.57</v>
      </c>
      <c r="G21" s="62">
        <f t="shared" ref="G21:G44" si="6">F21*1.264</f>
        <v>14.62448</v>
      </c>
      <c r="H21" s="63">
        <f>E21*G21</f>
        <v>75.1698272</v>
      </c>
      <c r="I21" s="104">
        <f t="shared" ref="I21:I23" si="7">H21*15</f>
        <v>1127.5474079999999</v>
      </c>
      <c r="J21" s="105">
        <f t="shared" ref="J21:J23" si="8">I21/I$61</f>
        <v>9.1825223848475846E-3</v>
      </c>
    </row>
    <row r="22" spans="1:10" s="15" customFormat="1" ht="29.25" customHeight="1" x14ac:dyDescent="0.25">
      <c r="A22" s="3" t="s">
        <v>73</v>
      </c>
      <c r="B22" s="81" t="s">
        <v>143</v>
      </c>
      <c r="C22" s="10" t="str">
        <f>LOWER("ALVENARIA EM TIJOLO CERAMICO MACICO 5X10X20CM 1 VEZ (ESPESSURA 20CM),ASSENTADO COM ARGAMASSA TRACO 1:2:8 (CIMENTO, CAL E AREIA) Embas.")</f>
        <v>alvenaria em tijolo ceramico macico 5x10x20cm 1 vez (espessura 20cm),assentado com argamassa traco 1:2:8 (cimento, cal e areia) embas.</v>
      </c>
      <c r="D22" s="60" t="s">
        <v>25</v>
      </c>
      <c r="E22" s="53">
        <f>'Memoria Calc.'!D37</f>
        <v>2.44</v>
      </c>
      <c r="F22" s="53">
        <v>91.02</v>
      </c>
      <c r="G22" s="62">
        <f t="shared" si="6"/>
        <v>115.04928</v>
      </c>
      <c r="H22" s="63">
        <f>E22*G22</f>
        <v>280.72024319999997</v>
      </c>
      <c r="I22" s="104">
        <f t="shared" si="7"/>
        <v>4210.8036479999992</v>
      </c>
      <c r="J22" s="105">
        <f t="shared" si="8"/>
        <v>3.4291949484005969E-2</v>
      </c>
    </row>
    <row r="23" spans="1:10" s="15" customFormat="1" ht="25.5" customHeight="1" x14ac:dyDescent="0.25">
      <c r="A23" s="3" t="s">
        <v>74</v>
      </c>
      <c r="B23" s="85" t="s">
        <v>69</v>
      </c>
      <c r="C23" s="10" t="s">
        <v>70</v>
      </c>
      <c r="D23" s="60" t="s">
        <v>25</v>
      </c>
      <c r="E23" s="53">
        <f>'Memoria Calc.'!D40</f>
        <v>0.26</v>
      </c>
      <c r="F23" s="54">
        <v>312.37</v>
      </c>
      <c r="G23" s="62">
        <f t="shared" si="6"/>
        <v>394.83568000000002</v>
      </c>
      <c r="H23" s="63">
        <f>E23*G23</f>
        <v>102.65727680000001</v>
      </c>
      <c r="I23" s="104">
        <f t="shared" si="7"/>
        <v>1539.859152</v>
      </c>
      <c r="J23" s="105">
        <f t="shared" si="8"/>
        <v>1.2540307425151229E-2</v>
      </c>
    </row>
    <row r="24" spans="1:10" s="15" customFormat="1" ht="18.75" customHeight="1" x14ac:dyDescent="0.25">
      <c r="A24" s="122" t="s">
        <v>31</v>
      </c>
      <c r="B24" s="122"/>
      <c r="C24" s="122"/>
      <c r="D24" s="122"/>
      <c r="E24" s="122"/>
      <c r="F24" s="122"/>
      <c r="G24" s="122"/>
      <c r="H24" s="64">
        <f>SUM(H21:H23)</f>
        <v>458.54734719999999</v>
      </c>
      <c r="I24" s="106">
        <f>SUM(I21:I23)</f>
        <v>6878.2102079999995</v>
      </c>
      <c r="J24" s="107">
        <f>SUM(J21:J23)</f>
        <v>5.601477929400478E-2</v>
      </c>
    </row>
    <row r="25" spans="1:10" s="15" customFormat="1" ht="14.25" customHeight="1" x14ac:dyDescent="0.25">
      <c r="A25" s="4" t="s">
        <v>80</v>
      </c>
      <c r="B25" s="86"/>
      <c r="C25" s="120" t="s">
        <v>78</v>
      </c>
      <c r="D25" s="120"/>
      <c r="E25" s="120"/>
      <c r="F25" s="120"/>
      <c r="G25" s="120"/>
      <c r="H25" s="120"/>
      <c r="I25" s="120"/>
      <c r="J25" s="120"/>
    </row>
    <row r="26" spans="1:10" s="15" customFormat="1" ht="35.25" customHeight="1" x14ac:dyDescent="0.25">
      <c r="A26" s="3" t="s">
        <v>81</v>
      </c>
      <c r="B26" s="87" t="s">
        <v>76</v>
      </c>
      <c r="C26" s="10" t="str">
        <f>LOWER("TRANSPORTE HORIZONTAL MANUAL, DE TUBO DE AÇO CARBONO LEVE OU MÉDIO, PRETO OU GALVANIZADO, COM DIÂMETRO MAIOR QUE 65 MM E MENOR OU IGUAL A 90MM ")</f>
        <v xml:space="preserve">transporte horizontal manual, de tubo de aço carbono leve ou médio, preto ou galvanizado, com diâmetro maior que 65 mm e menor ou igual a 90mm </v>
      </c>
      <c r="D26" s="60" t="s">
        <v>148</v>
      </c>
      <c r="E26" s="53">
        <f>'Memoria Calc.'!D44</f>
        <v>20.65</v>
      </c>
      <c r="F26" s="54">
        <v>11.88</v>
      </c>
      <c r="G26" s="62">
        <f t="shared" si="6"/>
        <v>15.01632</v>
      </c>
      <c r="H26" s="63">
        <f t="shared" ref="H26:H35" si="9">E26*G26</f>
        <v>310.08700799999997</v>
      </c>
      <c r="I26" s="104">
        <f t="shared" ref="I26:I35" si="10">H26*15</f>
        <v>4651.3051199999991</v>
      </c>
      <c r="J26" s="105">
        <f t="shared" ref="J26:J35" si="11">I26/I$61</f>
        <v>3.787930607628711E-2</v>
      </c>
    </row>
    <row r="27" spans="1:10" s="15" customFormat="1" ht="28.5" customHeight="1" x14ac:dyDescent="0.25">
      <c r="A27" s="3" t="s">
        <v>82</v>
      </c>
      <c r="B27" s="87" t="s">
        <v>179</v>
      </c>
      <c r="C27" s="10" t="str">
        <f>LOWER("TUBO ACO GALVANIZADO COM COSTURA, CLASSE MEDIA, DN 1.1/4pol, E = *3,25* MM, PESO*3,14* KG/M (NBR 5580)")</f>
        <v>tubo aco galvanizado com costura, classe media, dn 1.1/4pol, e = *3,25* mm, peso*3,14* kg/m (nbr 5580)</v>
      </c>
      <c r="D27" s="9" t="s">
        <v>40</v>
      </c>
      <c r="E27" s="53">
        <f>'Memoria Calc.'!D46</f>
        <v>10.15</v>
      </c>
      <c r="F27" s="53">
        <v>25.1</v>
      </c>
      <c r="G27" s="62">
        <f t="shared" si="6"/>
        <v>31.726400000000002</v>
      </c>
      <c r="H27" s="63">
        <f t="shared" si="9"/>
        <v>322.02296000000001</v>
      </c>
      <c r="I27" s="104">
        <f t="shared" si="10"/>
        <v>4830.3444</v>
      </c>
      <c r="J27" s="105">
        <f t="shared" si="11"/>
        <v>3.9337366451134781E-2</v>
      </c>
    </row>
    <row r="28" spans="1:10" s="15" customFormat="1" ht="27" customHeight="1" x14ac:dyDescent="0.25">
      <c r="A28" s="3" t="s">
        <v>83</v>
      </c>
      <c r="B28" s="87" t="s">
        <v>171</v>
      </c>
      <c r="C28" s="10" t="str">
        <f>LOWER("TUBO ACO GALVANIZADO COM COSTURA, CLASSE MEDIA, DN 2.1/2pol, E = *3,65* MM, PESO*6,51* KG/M (NBR 5580)")</f>
        <v>tubo aco galvanizado com costura, classe media, dn 2.1/2pol, e = *3,65* mm, peso*6,51* kg/m (nbr 5580)</v>
      </c>
      <c r="D28" s="9" t="s">
        <v>40</v>
      </c>
      <c r="E28" s="53">
        <f>'Memoria Calc.'!D48</f>
        <v>3.5</v>
      </c>
      <c r="F28" s="53">
        <v>52.19</v>
      </c>
      <c r="G28" s="62">
        <f t="shared" si="6"/>
        <v>65.968159999999997</v>
      </c>
      <c r="H28" s="63">
        <f t="shared" si="9"/>
        <v>230.88855999999998</v>
      </c>
      <c r="I28" s="104">
        <f t="shared" si="10"/>
        <v>3463.3283999999999</v>
      </c>
      <c r="J28" s="105">
        <f t="shared" si="11"/>
        <v>2.8204659363713754E-2</v>
      </c>
    </row>
    <row r="29" spans="1:10" s="15" customFormat="1" ht="25.5" customHeight="1" x14ac:dyDescent="0.25">
      <c r="A29" s="3" t="s">
        <v>84</v>
      </c>
      <c r="B29" s="87" t="s">
        <v>172</v>
      </c>
      <c r="C29" s="10" t="str">
        <f>LOWER("TUBO ACO GALVANIZADO COM COSTURA, CLASSE MEDIA, DN 5pol, E = *5,40* MM, PESO *17,80*KG/M (NBR 5580)")</f>
        <v>tubo aco galvanizado com costura, classe media, dn 5pol, e = *5,40* mm, peso *17,80*kg/m (nbr 5580)</v>
      </c>
      <c r="D29" s="9" t="s">
        <v>40</v>
      </c>
      <c r="E29" s="53">
        <f>'Memoria Calc.'!D50</f>
        <v>7</v>
      </c>
      <c r="F29" s="53">
        <v>144.82</v>
      </c>
      <c r="G29" s="62">
        <f t="shared" si="6"/>
        <v>183.05248</v>
      </c>
      <c r="H29" s="63">
        <f t="shared" si="9"/>
        <v>1281.36736</v>
      </c>
      <c r="I29" s="104">
        <f t="shared" si="10"/>
        <v>19220.510399999999</v>
      </c>
      <c r="J29" s="105">
        <f t="shared" si="11"/>
        <v>0.1565280233398362</v>
      </c>
    </row>
    <row r="30" spans="1:10" s="15" customFormat="1" ht="21.75" customHeight="1" x14ac:dyDescent="0.25">
      <c r="A30" s="3" t="s">
        <v>85</v>
      </c>
      <c r="B30" s="87" t="s">
        <v>173</v>
      </c>
      <c r="C30" s="10" t="str">
        <f>LOWER("PERFIL U CHAPA ACO DOBRADA, E = 3,04 MM , H = 20 CM, ABAS = 5 CM (4,47 KG/M)")</f>
        <v>perfil u chapa aco dobrada, e = 3,04 mm , h = 20 cm, abas = 5 cm (4,47 kg/m)</v>
      </c>
      <c r="D30" s="9" t="s">
        <v>40</v>
      </c>
      <c r="E30" s="53">
        <f>'Memoria Calc.'!D52</f>
        <v>11.6</v>
      </c>
      <c r="F30" s="53">
        <v>24.18</v>
      </c>
      <c r="G30" s="62">
        <f t="shared" si="6"/>
        <v>30.56352</v>
      </c>
      <c r="H30" s="63">
        <f t="shared" si="9"/>
        <v>354.536832</v>
      </c>
      <c r="I30" s="104">
        <f t="shared" si="10"/>
        <v>5318.0524800000003</v>
      </c>
      <c r="J30" s="105">
        <f t="shared" si="11"/>
        <v>4.3309164293156018E-2</v>
      </c>
    </row>
    <row r="31" spans="1:10" s="15" customFormat="1" ht="21.75" customHeight="1" x14ac:dyDescent="0.25">
      <c r="A31" s="3" t="s">
        <v>86</v>
      </c>
      <c r="B31" s="88" t="s">
        <v>174</v>
      </c>
      <c r="C31" s="10" t="str">
        <f>LOWER("CHAPA DE ACO GALVANIZADA BITOLA GSG 18, E = 1,25 MM (10,00 KG/M2)")</f>
        <v>chapa de aco galvanizada bitola gsg 18, e = 1,25 mm (10,00 kg/m2)</v>
      </c>
      <c r="D31" s="9" t="s">
        <v>39</v>
      </c>
      <c r="E31" s="53">
        <f>'Memoria Calc.'!D55</f>
        <v>5.68</v>
      </c>
      <c r="F31" s="53">
        <v>7.11</v>
      </c>
      <c r="G31" s="62">
        <f t="shared" ref="G31" si="12">F31*1.264</f>
        <v>8.9870400000000004</v>
      </c>
      <c r="H31" s="63">
        <f t="shared" si="9"/>
        <v>51.046387199999998</v>
      </c>
      <c r="I31" s="104">
        <f t="shared" si="10"/>
        <v>765.69580799999994</v>
      </c>
      <c r="J31" s="105">
        <f t="shared" si="11"/>
        <v>6.2356747459650572E-3</v>
      </c>
    </row>
    <row r="32" spans="1:10" s="15" customFormat="1" ht="21.75" customHeight="1" x14ac:dyDescent="0.25">
      <c r="A32" s="3" t="s">
        <v>87</v>
      </c>
      <c r="B32" s="88" t="s">
        <v>175</v>
      </c>
      <c r="C32" s="10" t="str">
        <f>LOWER("CHAPA DE ACO GALVANIZADA BITOLA GSG 20, E = 0,95 MM (7,60 KG/M2)")</f>
        <v>chapa de aco galvanizada bitola gsg 20, e = 0,95 mm (7,60 kg/m2)</v>
      </c>
      <c r="D32" s="60" t="s">
        <v>18</v>
      </c>
      <c r="E32" s="53">
        <f>'Memoria Calc.'!D58</f>
        <v>1.91</v>
      </c>
      <c r="F32" s="53">
        <v>49.9</v>
      </c>
      <c r="G32" s="62">
        <f t="shared" ref="G32" si="13">F32*1.264</f>
        <v>63.073599999999999</v>
      </c>
      <c r="H32" s="63">
        <f t="shared" si="9"/>
        <v>120.47057599999999</v>
      </c>
      <c r="I32" s="104">
        <f t="shared" si="10"/>
        <v>1807.05864</v>
      </c>
      <c r="J32" s="105">
        <f t="shared" si="11"/>
        <v>1.4716327042926637E-2</v>
      </c>
    </row>
    <row r="33" spans="1:10" s="15" customFormat="1" ht="23.25" customHeight="1" x14ac:dyDescent="0.25">
      <c r="A33" s="3" t="s">
        <v>88</v>
      </c>
      <c r="B33" s="87" t="s">
        <v>176</v>
      </c>
      <c r="C33" s="10" t="str">
        <f>LOWER("ELETRODO REVESTIDO AWS - E6013, DIAMETRO IGUAL A 2,50 MM")</f>
        <v>eletrodo revestido aws - e6013, diametro igual a 2,50 mm</v>
      </c>
      <c r="D33" s="9" t="s">
        <v>39</v>
      </c>
      <c r="E33" s="53">
        <f>'Memoria Calc.'!D61</f>
        <v>15</v>
      </c>
      <c r="F33" s="53">
        <v>18.48</v>
      </c>
      <c r="G33" s="62">
        <f t="shared" si="6"/>
        <v>23.358720000000002</v>
      </c>
      <c r="H33" s="63">
        <f t="shared" si="9"/>
        <v>350.38080000000002</v>
      </c>
      <c r="I33" s="104">
        <f t="shared" si="10"/>
        <v>5255.7120000000004</v>
      </c>
      <c r="J33" s="105">
        <f t="shared" si="11"/>
        <v>4.280147579241482E-2</v>
      </c>
    </row>
    <row r="34" spans="1:10" s="15" customFormat="1" ht="27.75" customHeight="1" x14ac:dyDescent="0.25">
      <c r="A34" s="3" t="s">
        <v>89</v>
      </c>
      <c r="B34" s="87" t="s">
        <v>177</v>
      </c>
      <c r="C34" s="10" t="str">
        <f>LOWER("DISCO DE CORTE PARA METAL COM DUAS TELAS 12 X 1/8 X 3/4 pol(300 X 3,2 X 19,05 MM)")</f>
        <v>disco de corte para metal com duas telas 12 x 1/8 x 3/4 pol(300 x 3,2 x 19,05 mm)</v>
      </c>
      <c r="D34" s="9" t="s">
        <v>28</v>
      </c>
      <c r="E34" s="53">
        <f>'Memoria Calc.'!D64</f>
        <v>4</v>
      </c>
      <c r="F34" s="53">
        <v>16.96</v>
      </c>
      <c r="G34" s="62">
        <f t="shared" si="6"/>
        <v>21.437440000000002</v>
      </c>
      <c r="H34" s="63">
        <f t="shared" si="9"/>
        <v>85.749760000000009</v>
      </c>
      <c r="I34" s="104">
        <f t="shared" si="10"/>
        <v>1286.2464000000002</v>
      </c>
      <c r="J34" s="105">
        <f t="shared" si="11"/>
        <v>1.047493548974539E-2</v>
      </c>
    </row>
    <row r="35" spans="1:10" s="15" customFormat="1" ht="23.25" customHeight="1" x14ac:dyDescent="0.25">
      <c r="A35" s="3" t="s">
        <v>90</v>
      </c>
      <c r="B35" s="87" t="s">
        <v>178</v>
      </c>
      <c r="C35" s="10" t="str">
        <f>LOWER("DISCO DE LIXA PARA METAL, DIAMETRO = 180 MM, GRAO 120")</f>
        <v>disco de lixa para metal, diametro = 180 mm, grao 120</v>
      </c>
      <c r="D35" s="9" t="s">
        <v>28</v>
      </c>
      <c r="E35" s="53">
        <f>'Memoria Calc.'!D66</f>
        <v>3</v>
      </c>
      <c r="F35" s="53">
        <v>4.17</v>
      </c>
      <c r="G35" s="62">
        <f t="shared" si="6"/>
        <v>5.27088</v>
      </c>
      <c r="H35" s="63">
        <f t="shared" si="9"/>
        <v>15.81264</v>
      </c>
      <c r="I35" s="104">
        <f t="shared" si="10"/>
        <v>237.18960000000001</v>
      </c>
      <c r="J35" s="105">
        <f t="shared" si="11"/>
        <v>1.9316250438784612E-3</v>
      </c>
    </row>
    <row r="36" spans="1:10" s="15" customFormat="1" ht="18.75" customHeight="1" x14ac:dyDescent="0.25">
      <c r="A36" s="122" t="s">
        <v>31</v>
      </c>
      <c r="B36" s="122"/>
      <c r="C36" s="122"/>
      <c r="D36" s="122"/>
      <c r="E36" s="122"/>
      <c r="F36" s="122"/>
      <c r="G36" s="122"/>
      <c r="H36" s="64">
        <f>SUM(H26:H35)</f>
        <v>3122.3628832000004</v>
      </c>
      <c r="I36" s="106">
        <f>SUM(I26:I35)</f>
        <v>46835.443247999996</v>
      </c>
      <c r="J36" s="107">
        <f>SUM(J26:J35)</f>
        <v>0.38141855763905819</v>
      </c>
    </row>
    <row r="37" spans="1:10" s="15" customFormat="1" ht="15.75" customHeight="1" x14ac:dyDescent="0.25">
      <c r="A37" s="17" t="s">
        <v>91</v>
      </c>
      <c r="B37" s="81"/>
      <c r="C37" s="124" t="s">
        <v>2</v>
      </c>
      <c r="D37" s="124"/>
      <c r="E37" s="124"/>
      <c r="F37" s="124"/>
      <c r="G37" s="124"/>
      <c r="H37" s="124"/>
      <c r="I37" s="124"/>
      <c r="J37" s="124"/>
    </row>
    <row r="38" spans="1:10" s="15" customFormat="1" ht="39.75" customHeight="1" x14ac:dyDescent="0.25">
      <c r="A38" s="2" t="s">
        <v>92</v>
      </c>
      <c r="B38" s="81" t="s">
        <v>113</v>
      </c>
      <c r="C38" s="61" t="str">
        <f>LOWER("TRAMA DE AÇO COMPOSTA POR TERÇAS PARA TELHADOS DE ATÉ 2 ÁGUAS PARA TELHA ONDULADA DE FIBROCIMENTO, METÁLICA, PLÁSTICA OU TERMOACÚSTICA, INCLUSO TRANSPORTE VERTICAL.")</f>
        <v>trama de aço composta por terças para telhados de até 2 águas para telha ondulada de fibrocimento, metálica, plástica ou termoacústica, incluso transporte vertical.</v>
      </c>
      <c r="D38" s="60" t="s">
        <v>18</v>
      </c>
      <c r="E38" s="65">
        <f>'Memoria Calc.'!D69</f>
        <v>7.2</v>
      </c>
      <c r="F38" s="63">
        <v>32.26</v>
      </c>
      <c r="G38" s="62">
        <f t="shared" si="6"/>
        <v>40.77664</v>
      </c>
      <c r="H38" s="63">
        <f t="shared" ref="H38:H45" si="14">E38*G38</f>
        <v>293.59180800000001</v>
      </c>
      <c r="I38" s="104">
        <f t="shared" ref="I38:I45" si="15">H38*15</f>
        <v>4403.8771200000001</v>
      </c>
      <c r="J38" s="105">
        <f t="shared" ref="J38:J45" si="16">I38/I$61</f>
        <v>3.5864301534111742E-2</v>
      </c>
    </row>
    <row r="39" spans="1:10" s="15" customFormat="1" ht="38.25" customHeight="1" x14ac:dyDescent="0.25">
      <c r="A39" s="2" t="s">
        <v>93</v>
      </c>
      <c r="B39" s="81" t="s">
        <v>44</v>
      </c>
      <c r="C39" s="61" t="s">
        <v>45</v>
      </c>
      <c r="D39" s="60" t="s">
        <v>18</v>
      </c>
      <c r="E39" s="65">
        <f>'Memoria Calc.'!D72</f>
        <v>7.2</v>
      </c>
      <c r="F39" s="63">
        <v>42.73</v>
      </c>
      <c r="G39" s="62">
        <f t="shared" si="6"/>
        <v>54.010719999999999</v>
      </c>
      <c r="H39" s="63">
        <f t="shared" si="14"/>
        <v>388.877184</v>
      </c>
      <c r="I39" s="104">
        <f t="shared" si="15"/>
        <v>5833.1577600000001</v>
      </c>
      <c r="J39" s="105">
        <f t="shared" si="16"/>
        <v>4.7504079496360659E-2</v>
      </c>
    </row>
    <row r="40" spans="1:10" s="15" customFormat="1" ht="27" customHeight="1" x14ac:dyDescent="0.25">
      <c r="A40" s="2" t="s">
        <v>94</v>
      </c>
      <c r="B40" s="81" t="s">
        <v>46</v>
      </c>
      <c r="C40" s="61" t="s">
        <v>47</v>
      </c>
      <c r="D40" s="60" t="s">
        <v>40</v>
      </c>
      <c r="E40" s="63">
        <f>'Memoria Calc.'!D75</f>
        <v>4</v>
      </c>
      <c r="F40" s="63">
        <v>56.31</v>
      </c>
      <c r="G40" s="62">
        <f t="shared" si="6"/>
        <v>71.175840000000008</v>
      </c>
      <c r="H40" s="63">
        <f t="shared" si="14"/>
        <v>284.70336000000003</v>
      </c>
      <c r="I40" s="104">
        <f t="shared" si="15"/>
        <v>4270.5504000000001</v>
      </c>
      <c r="J40" s="105">
        <f t="shared" si="16"/>
        <v>3.4778515178511958E-2</v>
      </c>
    </row>
    <row r="41" spans="1:10" s="15" customFormat="1" ht="14.25" customHeight="1" x14ac:dyDescent="0.25">
      <c r="A41" s="2" t="s">
        <v>95</v>
      </c>
      <c r="B41" s="89" t="s">
        <v>48</v>
      </c>
      <c r="C41" s="61" t="s">
        <v>49</v>
      </c>
      <c r="D41" s="60" t="s">
        <v>28</v>
      </c>
      <c r="E41" s="63">
        <f>'Memoria Calc.'!D77</f>
        <v>2</v>
      </c>
      <c r="F41" s="65">
        <v>18.72</v>
      </c>
      <c r="G41" s="62">
        <f t="shared" si="6"/>
        <v>23.66208</v>
      </c>
      <c r="H41" s="63">
        <f t="shared" si="14"/>
        <v>47.324159999999999</v>
      </c>
      <c r="I41" s="104">
        <f t="shared" si="15"/>
        <v>709.86239999999998</v>
      </c>
      <c r="J41" s="105">
        <f t="shared" si="16"/>
        <v>5.7809785485858972E-3</v>
      </c>
    </row>
    <row r="42" spans="1:10" s="15" customFormat="1" ht="27" customHeight="1" x14ac:dyDescent="0.25">
      <c r="A42" s="2" t="s">
        <v>96</v>
      </c>
      <c r="B42" s="89" t="s">
        <v>50</v>
      </c>
      <c r="C42" s="61" t="s">
        <v>51</v>
      </c>
      <c r="D42" s="60" t="s">
        <v>28</v>
      </c>
      <c r="E42" s="63">
        <f>'Memoria Calc.'!D79</f>
        <v>8</v>
      </c>
      <c r="F42" s="65">
        <v>16.25</v>
      </c>
      <c r="G42" s="62">
        <f t="shared" si="6"/>
        <v>20.54</v>
      </c>
      <c r="H42" s="63">
        <f t="shared" si="14"/>
        <v>164.32</v>
      </c>
      <c r="I42" s="104">
        <f t="shared" si="15"/>
        <v>2464.7999999999997</v>
      </c>
      <c r="J42" s="105">
        <f t="shared" si="16"/>
        <v>2.0072842182589919E-2</v>
      </c>
    </row>
    <row r="43" spans="1:10" s="15" customFormat="1" ht="15" customHeight="1" x14ac:dyDescent="0.25">
      <c r="A43" s="2" t="s">
        <v>97</v>
      </c>
      <c r="B43" s="89" t="s">
        <v>52</v>
      </c>
      <c r="C43" s="61" t="s">
        <v>53</v>
      </c>
      <c r="D43" s="60" t="s">
        <v>40</v>
      </c>
      <c r="E43" s="63">
        <f>'Memoria Calc.'!D81</f>
        <v>3</v>
      </c>
      <c r="F43" s="65">
        <v>27.68</v>
      </c>
      <c r="G43" s="62">
        <f t="shared" si="6"/>
        <v>34.987520000000004</v>
      </c>
      <c r="H43" s="63">
        <f t="shared" si="14"/>
        <v>104.96256000000001</v>
      </c>
      <c r="I43" s="104">
        <f t="shared" si="15"/>
        <v>1574.4384000000002</v>
      </c>
      <c r="J43" s="105">
        <f t="shared" si="16"/>
        <v>1.2821913960325134E-2</v>
      </c>
    </row>
    <row r="44" spans="1:10" s="15" customFormat="1" ht="17.25" customHeight="1" x14ac:dyDescent="0.25">
      <c r="A44" s="2" t="s">
        <v>98</v>
      </c>
      <c r="B44" s="89" t="s">
        <v>54</v>
      </c>
      <c r="C44" s="61" t="s">
        <v>75</v>
      </c>
      <c r="D44" s="60" t="s">
        <v>28</v>
      </c>
      <c r="E44" s="63">
        <f>'Memoria Calc.'!D83</f>
        <v>4</v>
      </c>
      <c r="F44" s="65">
        <v>12.76</v>
      </c>
      <c r="G44" s="62">
        <f t="shared" si="6"/>
        <v>16.128640000000001</v>
      </c>
      <c r="H44" s="63">
        <f t="shared" si="14"/>
        <v>64.514560000000003</v>
      </c>
      <c r="I44" s="104">
        <f t="shared" si="15"/>
        <v>967.71840000000009</v>
      </c>
      <c r="J44" s="105">
        <f t="shared" si="16"/>
        <v>7.8809066538414602E-3</v>
      </c>
    </row>
    <row r="45" spans="1:10" s="15" customFormat="1" ht="30.75" customHeight="1" x14ac:dyDescent="0.25">
      <c r="A45" s="2" t="s">
        <v>145</v>
      </c>
      <c r="B45" s="89" t="s">
        <v>146</v>
      </c>
      <c r="C45" s="61" t="str">
        <f>LOWER("GANCHO CHATO EM FERRO GALVANIZADO, L = 110 MM, RECOBRIMENTO = 100MM, SECAO1/8 X 1/2pol(3 MM X 12 MM), PARA FIXAR TELHA DE FIBROCIMENTO ONDULADA")</f>
        <v>gancho chato em ferro galvanizado, l = 110 mm, recobrimento = 100mm, secao1/8 x 1/2pol(3 mm x 12 mm), para fixar telha de fibrocimento ondulada</v>
      </c>
      <c r="D45" s="60" t="s">
        <v>28</v>
      </c>
      <c r="E45" s="63">
        <f>'Memoria Calc.'!D85</f>
        <v>12</v>
      </c>
      <c r="F45" s="65">
        <v>1.47</v>
      </c>
      <c r="G45" s="62">
        <f t="shared" ref="G45" si="17">F45*1.264</f>
        <v>1.85808</v>
      </c>
      <c r="H45" s="63">
        <f t="shared" si="14"/>
        <v>22.296959999999999</v>
      </c>
      <c r="I45" s="104">
        <f t="shared" si="15"/>
        <v>334.45439999999996</v>
      </c>
      <c r="J45" s="105">
        <f t="shared" si="16"/>
        <v>2.7237302776991247E-3</v>
      </c>
    </row>
    <row r="46" spans="1:10" s="15" customFormat="1" ht="17.25" customHeight="1" x14ac:dyDescent="0.25">
      <c r="A46" s="122" t="s">
        <v>31</v>
      </c>
      <c r="B46" s="122"/>
      <c r="C46" s="122"/>
      <c r="D46" s="122"/>
      <c r="E46" s="122"/>
      <c r="F46" s="122"/>
      <c r="G46" s="122"/>
      <c r="H46" s="64">
        <f>SUM(H38:H45)</f>
        <v>1370.590592</v>
      </c>
      <c r="I46" s="106">
        <f>SUM(I38:I45)</f>
        <v>20558.85888</v>
      </c>
      <c r="J46" s="107">
        <f>SUM(J38:J45)</f>
        <v>0.16742726783202588</v>
      </c>
    </row>
    <row r="47" spans="1:10" s="15" customFormat="1" ht="15.75" customHeight="1" x14ac:dyDescent="0.25">
      <c r="A47" s="17" t="s">
        <v>41</v>
      </c>
      <c r="B47" s="81"/>
      <c r="C47" s="121" t="s">
        <v>56</v>
      </c>
      <c r="D47" s="121"/>
      <c r="E47" s="121"/>
      <c r="F47" s="121"/>
      <c r="G47" s="121"/>
      <c r="H47" s="121"/>
      <c r="I47" s="121"/>
      <c r="J47" s="121"/>
    </row>
    <row r="48" spans="1:10" s="15" customFormat="1" ht="19.5" customHeight="1" x14ac:dyDescent="0.25">
      <c r="A48" s="2" t="s">
        <v>42</v>
      </c>
      <c r="B48" s="81" t="s">
        <v>58</v>
      </c>
      <c r="C48" s="7" t="s">
        <v>59</v>
      </c>
      <c r="D48" s="60" t="s">
        <v>18</v>
      </c>
      <c r="E48" s="63">
        <f>'Memoria Calc.'!D88</f>
        <v>16.100000000000001</v>
      </c>
      <c r="F48" s="63">
        <v>7.87</v>
      </c>
      <c r="G48" s="62">
        <f t="shared" ref="G48:G49" si="18">F48*1.264</f>
        <v>9.9476800000000001</v>
      </c>
      <c r="H48" s="63">
        <f>E48*G48</f>
        <v>160.15764800000002</v>
      </c>
      <c r="I48" s="104">
        <f t="shared" ref="I48:I49" si="19">H48*15</f>
        <v>2402.3647200000005</v>
      </c>
      <c r="J48" s="105">
        <f t="shared" ref="J48:J49" si="20">I48/I$61</f>
        <v>1.9564381649457091E-2</v>
      </c>
    </row>
    <row r="49" spans="1:13" s="15" customFormat="1" ht="18.75" customHeight="1" x14ac:dyDescent="0.25">
      <c r="A49" s="2" t="s">
        <v>43</v>
      </c>
      <c r="B49" s="90" t="s">
        <v>165</v>
      </c>
      <c r="C49" s="61" t="s">
        <v>166</v>
      </c>
      <c r="D49" s="60" t="s">
        <v>18</v>
      </c>
      <c r="E49" s="63">
        <f>'Memoria Calc.'!D91</f>
        <v>16.100000000000001</v>
      </c>
      <c r="F49" s="63">
        <v>22.52</v>
      </c>
      <c r="G49" s="62">
        <f t="shared" si="18"/>
        <v>28.46528</v>
      </c>
      <c r="H49" s="63">
        <f>E49*G49</f>
        <v>458.29100800000003</v>
      </c>
      <c r="I49" s="104">
        <f t="shared" si="19"/>
        <v>6874.3651200000004</v>
      </c>
      <c r="J49" s="105">
        <f t="shared" si="20"/>
        <v>5.5983465660199953E-2</v>
      </c>
    </row>
    <row r="50" spans="1:13" s="15" customFormat="1" ht="16.5" customHeight="1" x14ac:dyDescent="0.25">
      <c r="A50" s="122" t="s">
        <v>31</v>
      </c>
      <c r="B50" s="122"/>
      <c r="C50" s="122"/>
      <c r="D50" s="122"/>
      <c r="E50" s="122"/>
      <c r="F50" s="122"/>
      <c r="G50" s="122"/>
      <c r="H50" s="64">
        <f>SUM(H48:H49)</f>
        <v>618.44865600000003</v>
      </c>
      <c r="I50" s="106">
        <f>SUM(I48:I49)</f>
        <v>9276.72984</v>
      </c>
      <c r="J50" s="107">
        <f>SUM(J48:J49)</f>
        <v>7.5547847309657051E-2</v>
      </c>
    </row>
    <row r="51" spans="1:13" s="15" customFormat="1" ht="17.25" customHeight="1" x14ac:dyDescent="0.25">
      <c r="A51" s="17" t="s">
        <v>55</v>
      </c>
      <c r="B51" s="81"/>
      <c r="C51" s="121" t="s">
        <v>3</v>
      </c>
      <c r="D51" s="121"/>
      <c r="E51" s="121"/>
      <c r="F51" s="121"/>
      <c r="G51" s="121"/>
      <c r="H51" s="121"/>
      <c r="I51" s="121"/>
      <c r="J51" s="121"/>
      <c r="K51" s="12"/>
      <c r="L51" s="12"/>
      <c r="M51" s="12"/>
    </row>
    <row r="52" spans="1:13" s="15" customFormat="1" ht="27" customHeight="1" x14ac:dyDescent="0.25">
      <c r="A52" s="2" t="s">
        <v>57</v>
      </c>
      <c r="B52" s="81" t="s">
        <v>61</v>
      </c>
      <c r="C52" s="8" t="s">
        <v>167</v>
      </c>
      <c r="D52" s="60" t="s">
        <v>18</v>
      </c>
      <c r="E52" s="63">
        <f>'Memoria Calc.'!D95</f>
        <v>16.54</v>
      </c>
      <c r="F52" s="63">
        <v>21.82</v>
      </c>
      <c r="G52" s="62">
        <f t="shared" ref="G52:G53" si="21">F52*1.264</f>
        <v>27.580480000000001</v>
      </c>
      <c r="H52" s="63">
        <f>E52*G52</f>
        <v>456.18113920000002</v>
      </c>
      <c r="I52" s="104">
        <f t="shared" ref="I52:I53" si="22">H52*15</f>
        <v>6842.7170880000003</v>
      </c>
      <c r="J52" s="105">
        <f t="shared" ref="J52:J53" si="23">I52/I$61</f>
        <v>5.57257303665755E-2</v>
      </c>
    </row>
    <row r="53" spans="1:13" s="15" customFormat="1" ht="18.75" customHeight="1" x14ac:dyDescent="0.25">
      <c r="A53" s="2" t="s">
        <v>60</v>
      </c>
      <c r="B53" s="91" t="s">
        <v>111</v>
      </c>
      <c r="C53" s="10" t="str">
        <f>LOWER("APLICAÇÃO MANUAL DE PINTURA COM TINTA LÁTEX ACRÍLICA EM TETO, DUAS DEMÃOS.")</f>
        <v>aplicação manual de pintura com tinta látex acrílica em teto, duas demãos.</v>
      </c>
      <c r="D53" s="9" t="s">
        <v>18</v>
      </c>
      <c r="E53" s="53">
        <f>'Memoria Calc.'!D107</f>
        <v>7.2</v>
      </c>
      <c r="F53" s="53">
        <v>11.5</v>
      </c>
      <c r="G53" s="62">
        <f t="shared" si="21"/>
        <v>14.536</v>
      </c>
      <c r="H53" s="63">
        <f>E53*G53</f>
        <v>104.6592</v>
      </c>
      <c r="I53" s="104">
        <f t="shared" si="22"/>
        <v>1569.8879999999999</v>
      </c>
      <c r="J53" s="105">
        <f t="shared" si="23"/>
        <v>1.2784856405526504E-2</v>
      </c>
    </row>
    <row r="54" spans="1:13" s="15" customFormat="1" ht="15.75" customHeight="1" x14ac:dyDescent="0.25">
      <c r="A54" s="122" t="s">
        <v>31</v>
      </c>
      <c r="B54" s="122"/>
      <c r="C54" s="122"/>
      <c r="D54" s="122"/>
      <c r="E54" s="122"/>
      <c r="F54" s="122"/>
      <c r="G54" s="122"/>
      <c r="H54" s="64">
        <f>SUM(H52:H53)</f>
        <v>560.84033920000002</v>
      </c>
      <c r="I54" s="106">
        <f>SUM(I52:I53)</f>
        <v>8412.6050880000003</v>
      </c>
      <c r="J54" s="107">
        <f>SUM(J52:J53)</f>
        <v>6.8510586772102006E-2</v>
      </c>
    </row>
    <row r="55" spans="1:13" s="15" customFormat="1" ht="12.75" x14ac:dyDescent="0.25">
      <c r="A55" s="17" t="s">
        <v>99</v>
      </c>
      <c r="B55" s="81"/>
      <c r="C55" s="121" t="s">
        <v>67</v>
      </c>
      <c r="D55" s="121"/>
      <c r="E55" s="121"/>
      <c r="F55" s="121"/>
      <c r="G55" s="121"/>
      <c r="H55" s="121"/>
      <c r="I55" s="121"/>
      <c r="J55" s="121"/>
    </row>
    <row r="56" spans="1:13" s="15" customFormat="1" ht="25.5" x14ac:dyDescent="0.25">
      <c r="A56" s="2" t="s">
        <v>100</v>
      </c>
      <c r="B56" s="89" t="s">
        <v>114</v>
      </c>
      <c r="C56" s="61" t="s">
        <v>64</v>
      </c>
      <c r="D56" s="9" t="s">
        <v>65</v>
      </c>
      <c r="E56" s="53">
        <f>'Memoria Calc.'!D111</f>
        <v>1</v>
      </c>
      <c r="F56" s="53">
        <v>326.51</v>
      </c>
      <c r="G56" s="62">
        <f t="shared" ref="G56:G58" si="24">F56*1.264</f>
        <v>412.70864</v>
      </c>
      <c r="H56" s="63">
        <f>E56*G56</f>
        <v>412.70864</v>
      </c>
      <c r="I56" s="104">
        <f t="shared" ref="I56:I58" si="25">H56*15</f>
        <v>6190.6296000000002</v>
      </c>
      <c r="J56" s="105">
        <f t="shared" ref="J56:J58" si="26">I56/I$61</f>
        <v>5.0415259238749503E-2</v>
      </c>
    </row>
    <row r="57" spans="1:13" s="15" customFormat="1" ht="25.5" x14ac:dyDescent="0.25">
      <c r="A57" s="2" t="s">
        <v>101</v>
      </c>
      <c r="B57" s="81" t="s">
        <v>108</v>
      </c>
      <c r="C57" s="61" t="s">
        <v>109</v>
      </c>
      <c r="D57" s="11" t="s">
        <v>18</v>
      </c>
      <c r="E57" s="54">
        <f>'Memoria Calc.'!D113</f>
        <v>2.9</v>
      </c>
      <c r="F57" s="54">
        <v>295</v>
      </c>
      <c r="G57" s="62">
        <f t="shared" si="24"/>
        <v>372.88</v>
      </c>
      <c r="H57" s="63">
        <f t="shared" ref="H57:H58" si="27">E57*G57</f>
        <v>1081.3519999999999</v>
      </c>
      <c r="I57" s="104">
        <f t="shared" si="25"/>
        <v>16220.279999999999</v>
      </c>
      <c r="J57" s="105">
        <f t="shared" si="26"/>
        <v>0.13209474220927445</v>
      </c>
    </row>
    <row r="58" spans="1:13" s="15" customFormat="1" ht="12.75" x14ac:dyDescent="0.25">
      <c r="A58" s="2" t="s">
        <v>102</v>
      </c>
      <c r="B58" s="81" t="s">
        <v>62</v>
      </c>
      <c r="C58" s="7" t="s">
        <v>110</v>
      </c>
      <c r="D58" s="60" t="s">
        <v>18</v>
      </c>
      <c r="E58" s="63">
        <f>'Memoria Calc.'!D116</f>
        <v>16.100000000000001</v>
      </c>
      <c r="F58" s="63">
        <v>1.71</v>
      </c>
      <c r="G58" s="62">
        <f t="shared" si="24"/>
        <v>2.1614399999999998</v>
      </c>
      <c r="H58" s="63">
        <f t="shared" si="27"/>
        <v>34.799183999999997</v>
      </c>
      <c r="I58" s="104">
        <f t="shared" si="25"/>
        <v>521.98775999999998</v>
      </c>
      <c r="J58" s="105">
        <f t="shared" si="26"/>
        <v>4.2509647548375626E-3</v>
      </c>
    </row>
    <row r="59" spans="1:13" s="15" customFormat="1" ht="14.25" customHeight="1" x14ac:dyDescent="0.25">
      <c r="A59" s="122" t="s">
        <v>31</v>
      </c>
      <c r="B59" s="122"/>
      <c r="C59" s="122"/>
      <c r="D59" s="122"/>
      <c r="E59" s="122"/>
      <c r="F59" s="122"/>
      <c r="G59" s="122"/>
      <c r="H59" s="64">
        <f>SUM(H56:H58)</f>
        <v>1528.8598239999999</v>
      </c>
      <c r="I59" s="106">
        <f>SUM(I56:I58)</f>
        <v>22932.897359999999</v>
      </c>
      <c r="J59" s="107">
        <f>SUM(J56:J58)</f>
        <v>0.18676096620286151</v>
      </c>
    </row>
    <row r="60" spans="1:13" s="15" customFormat="1" ht="4.5" customHeight="1" x14ac:dyDescent="0.25">
      <c r="A60" s="123"/>
      <c r="B60" s="123"/>
      <c r="C60" s="123"/>
      <c r="D60" s="123"/>
      <c r="E60" s="123"/>
      <c r="F60" s="123"/>
      <c r="G60" s="123"/>
      <c r="H60" s="123"/>
      <c r="I60" s="123"/>
      <c r="J60" s="123"/>
    </row>
    <row r="61" spans="1:13" s="15" customFormat="1" ht="30" customHeight="1" x14ac:dyDescent="0.25">
      <c r="A61" s="126" t="s">
        <v>181</v>
      </c>
      <c r="B61" s="126"/>
      <c r="C61" s="126"/>
      <c r="D61" s="126"/>
      <c r="E61" s="126"/>
      <c r="F61" s="126"/>
      <c r="G61" s="126"/>
      <c r="H61" s="64">
        <f>H14+H19+H24+H36+H46+H50+H54+H59</f>
        <v>8186.1850208000005</v>
      </c>
      <c r="I61" s="106">
        <f>I14+I19+I24+I36+I46+I50+I54+I59</f>
        <v>122792.775312</v>
      </c>
      <c r="J61" s="107">
        <f>J14+J19+J24+J36+J46+J50+J54+J59</f>
        <v>0.99999999999999989</v>
      </c>
    </row>
    <row r="62" spans="1:13" s="13" customFormat="1" ht="12.75" x14ac:dyDescent="0.25">
      <c r="B62" s="92"/>
      <c r="C62" s="16"/>
      <c r="E62" s="55"/>
      <c r="F62" s="56"/>
      <c r="G62" s="55"/>
      <c r="H62" s="55"/>
      <c r="I62" s="55"/>
      <c r="J62" s="55"/>
    </row>
    <row r="63" spans="1:13" ht="28.5" customHeight="1" x14ac:dyDescent="0.25">
      <c r="A63" s="119" t="s">
        <v>183</v>
      </c>
      <c r="B63" s="119"/>
      <c r="C63" s="119"/>
      <c r="D63" s="119"/>
      <c r="E63" s="119"/>
      <c r="F63" s="119"/>
      <c r="G63" s="119"/>
      <c r="H63" s="119"/>
      <c r="I63" s="119"/>
      <c r="J63" s="119"/>
    </row>
    <row r="64" spans="1:13" x14ac:dyDescent="0.25">
      <c r="A64" s="114"/>
      <c r="B64" s="115"/>
      <c r="C64" s="116"/>
      <c r="D64" s="114"/>
      <c r="E64" s="117"/>
      <c r="F64" s="118"/>
      <c r="G64" s="117"/>
      <c r="H64" s="117"/>
      <c r="I64" s="117"/>
      <c r="J64" s="117"/>
    </row>
  </sheetData>
  <mergeCells count="25">
    <mergeCell ref="C47:J47"/>
    <mergeCell ref="A6:J6"/>
    <mergeCell ref="A14:G14"/>
    <mergeCell ref="A19:G19"/>
    <mergeCell ref="A1:J1"/>
    <mergeCell ref="A2:J2"/>
    <mergeCell ref="A3:J3"/>
    <mergeCell ref="A4:J4"/>
    <mergeCell ref="A5:J5"/>
    <mergeCell ref="A63:J63"/>
    <mergeCell ref="C25:J25"/>
    <mergeCell ref="C15:J15"/>
    <mergeCell ref="C8:J8"/>
    <mergeCell ref="A36:G36"/>
    <mergeCell ref="A60:J60"/>
    <mergeCell ref="C37:J37"/>
    <mergeCell ref="A24:G24"/>
    <mergeCell ref="C20:J20"/>
    <mergeCell ref="A61:G61"/>
    <mergeCell ref="A54:G54"/>
    <mergeCell ref="A59:G59"/>
    <mergeCell ref="A46:G46"/>
    <mergeCell ref="A50:G50"/>
    <mergeCell ref="C55:J55"/>
    <mergeCell ref="C51:J51"/>
  </mergeCells>
  <pageMargins left="0.59055118110236227" right="0.51181102362204722" top="1.1811023622047245" bottom="0.78740157480314965" header="0.31496062992125984" footer="0.31496062992125984"/>
  <pageSetup paperSize="9" scale="65" fitToHeight="0" orientation="portrait" verticalDpi="599" r:id="rId1"/>
  <headerFooter>
    <oddFooter>&amp;CSUPERINTENDÊNCIA MUNICIPAL DE TRANSPORTE E TRÂNSITO - SMTT
Av. Dep. Ceci Cunha, nº 1.640 – Bairro Itapuã – CEP 57.314-105
CNPJ nº 02.533.645/0001-15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5"/>
  <sheetViews>
    <sheetView zoomScale="145" zoomScaleNormal="145" workbookViewId="0">
      <selection activeCell="B124" sqref="B124"/>
    </sheetView>
  </sheetViews>
  <sheetFormatPr defaultRowHeight="15" x14ac:dyDescent="0.25"/>
  <cols>
    <col min="1" max="1" width="6" style="36" customWidth="1"/>
    <col min="2" max="2" width="66.140625" style="36" customWidth="1"/>
    <col min="3" max="3" width="4.85546875" style="37" customWidth="1"/>
    <col min="4" max="4" width="6.7109375" style="38" customWidth="1"/>
    <col min="5" max="5" width="10.7109375" style="18" customWidth="1"/>
    <col min="257" max="257" width="8" customWidth="1"/>
    <col min="258" max="258" width="66.140625" customWidth="1"/>
    <col min="259" max="259" width="6" customWidth="1"/>
    <col min="260" max="260" width="8.5703125" customWidth="1"/>
    <col min="261" max="261" width="10.7109375" customWidth="1"/>
    <col min="513" max="513" width="8" customWidth="1"/>
    <col min="514" max="514" width="66.140625" customWidth="1"/>
    <col min="515" max="515" width="6" customWidth="1"/>
    <col min="516" max="516" width="8.5703125" customWidth="1"/>
    <col min="517" max="517" width="10.7109375" customWidth="1"/>
    <col min="769" max="769" width="8" customWidth="1"/>
    <col min="770" max="770" width="66.140625" customWidth="1"/>
    <col min="771" max="771" width="6" customWidth="1"/>
    <col min="772" max="772" width="8.5703125" customWidth="1"/>
    <col min="773" max="773" width="10.7109375" customWidth="1"/>
    <col min="1025" max="1025" width="8" customWidth="1"/>
    <col min="1026" max="1026" width="66.140625" customWidth="1"/>
    <col min="1027" max="1027" width="6" customWidth="1"/>
    <col min="1028" max="1028" width="8.5703125" customWidth="1"/>
    <col min="1029" max="1029" width="10.7109375" customWidth="1"/>
    <col min="1281" max="1281" width="8" customWidth="1"/>
    <col min="1282" max="1282" width="66.140625" customWidth="1"/>
    <col min="1283" max="1283" width="6" customWidth="1"/>
    <col min="1284" max="1284" width="8.5703125" customWidth="1"/>
    <col min="1285" max="1285" width="10.7109375" customWidth="1"/>
    <col min="1537" max="1537" width="8" customWidth="1"/>
    <col min="1538" max="1538" width="66.140625" customWidth="1"/>
    <col min="1539" max="1539" width="6" customWidth="1"/>
    <col min="1540" max="1540" width="8.5703125" customWidth="1"/>
    <col min="1541" max="1541" width="10.7109375" customWidth="1"/>
    <col min="1793" max="1793" width="8" customWidth="1"/>
    <col min="1794" max="1794" width="66.140625" customWidth="1"/>
    <col min="1795" max="1795" width="6" customWidth="1"/>
    <col min="1796" max="1796" width="8.5703125" customWidth="1"/>
    <col min="1797" max="1797" width="10.7109375" customWidth="1"/>
    <col min="2049" max="2049" width="8" customWidth="1"/>
    <col min="2050" max="2050" width="66.140625" customWidth="1"/>
    <col min="2051" max="2051" width="6" customWidth="1"/>
    <col min="2052" max="2052" width="8.5703125" customWidth="1"/>
    <col min="2053" max="2053" width="10.7109375" customWidth="1"/>
    <col min="2305" max="2305" width="8" customWidth="1"/>
    <col min="2306" max="2306" width="66.140625" customWidth="1"/>
    <col min="2307" max="2307" width="6" customWidth="1"/>
    <col min="2308" max="2308" width="8.5703125" customWidth="1"/>
    <col min="2309" max="2309" width="10.7109375" customWidth="1"/>
    <col min="2561" max="2561" width="8" customWidth="1"/>
    <col min="2562" max="2562" width="66.140625" customWidth="1"/>
    <col min="2563" max="2563" width="6" customWidth="1"/>
    <col min="2564" max="2564" width="8.5703125" customWidth="1"/>
    <col min="2565" max="2565" width="10.7109375" customWidth="1"/>
    <col min="2817" max="2817" width="8" customWidth="1"/>
    <col min="2818" max="2818" width="66.140625" customWidth="1"/>
    <col min="2819" max="2819" width="6" customWidth="1"/>
    <col min="2820" max="2820" width="8.5703125" customWidth="1"/>
    <col min="2821" max="2821" width="10.7109375" customWidth="1"/>
    <col min="3073" max="3073" width="8" customWidth="1"/>
    <col min="3074" max="3074" width="66.140625" customWidth="1"/>
    <col min="3075" max="3075" width="6" customWidth="1"/>
    <col min="3076" max="3076" width="8.5703125" customWidth="1"/>
    <col min="3077" max="3077" width="10.7109375" customWidth="1"/>
    <col min="3329" max="3329" width="8" customWidth="1"/>
    <col min="3330" max="3330" width="66.140625" customWidth="1"/>
    <col min="3331" max="3331" width="6" customWidth="1"/>
    <col min="3332" max="3332" width="8.5703125" customWidth="1"/>
    <col min="3333" max="3333" width="10.7109375" customWidth="1"/>
    <col min="3585" max="3585" width="8" customWidth="1"/>
    <col min="3586" max="3586" width="66.140625" customWidth="1"/>
    <col min="3587" max="3587" width="6" customWidth="1"/>
    <col min="3588" max="3588" width="8.5703125" customWidth="1"/>
    <col min="3589" max="3589" width="10.7109375" customWidth="1"/>
    <col min="3841" max="3841" width="8" customWidth="1"/>
    <col min="3842" max="3842" width="66.140625" customWidth="1"/>
    <col min="3843" max="3843" width="6" customWidth="1"/>
    <col min="3844" max="3844" width="8.5703125" customWidth="1"/>
    <col min="3845" max="3845" width="10.7109375" customWidth="1"/>
    <col min="4097" max="4097" width="8" customWidth="1"/>
    <col min="4098" max="4098" width="66.140625" customWidth="1"/>
    <col min="4099" max="4099" width="6" customWidth="1"/>
    <col min="4100" max="4100" width="8.5703125" customWidth="1"/>
    <col min="4101" max="4101" width="10.7109375" customWidth="1"/>
    <col min="4353" max="4353" width="8" customWidth="1"/>
    <col min="4354" max="4354" width="66.140625" customWidth="1"/>
    <col min="4355" max="4355" width="6" customWidth="1"/>
    <col min="4356" max="4356" width="8.5703125" customWidth="1"/>
    <col min="4357" max="4357" width="10.7109375" customWidth="1"/>
    <col min="4609" max="4609" width="8" customWidth="1"/>
    <col min="4610" max="4610" width="66.140625" customWidth="1"/>
    <col min="4611" max="4611" width="6" customWidth="1"/>
    <col min="4612" max="4612" width="8.5703125" customWidth="1"/>
    <col min="4613" max="4613" width="10.7109375" customWidth="1"/>
    <col min="4865" max="4865" width="8" customWidth="1"/>
    <col min="4866" max="4866" width="66.140625" customWidth="1"/>
    <col min="4867" max="4867" width="6" customWidth="1"/>
    <col min="4868" max="4868" width="8.5703125" customWidth="1"/>
    <col min="4869" max="4869" width="10.7109375" customWidth="1"/>
    <col min="5121" max="5121" width="8" customWidth="1"/>
    <col min="5122" max="5122" width="66.140625" customWidth="1"/>
    <col min="5123" max="5123" width="6" customWidth="1"/>
    <col min="5124" max="5124" width="8.5703125" customWidth="1"/>
    <col min="5125" max="5125" width="10.7109375" customWidth="1"/>
    <col min="5377" max="5377" width="8" customWidth="1"/>
    <col min="5378" max="5378" width="66.140625" customWidth="1"/>
    <col min="5379" max="5379" width="6" customWidth="1"/>
    <col min="5380" max="5380" width="8.5703125" customWidth="1"/>
    <col min="5381" max="5381" width="10.7109375" customWidth="1"/>
    <col min="5633" max="5633" width="8" customWidth="1"/>
    <col min="5634" max="5634" width="66.140625" customWidth="1"/>
    <col min="5635" max="5635" width="6" customWidth="1"/>
    <col min="5636" max="5636" width="8.5703125" customWidth="1"/>
    <col min="5637" max="5637" width="10.7109375" customWidth="1"/>
    <col min="5889" max="5889" width="8" customWidth="1"/>
    <col min="5890" max="5890" width="66.140625" customWidth="1"/>
    <col min="5891" max="5891" width="6" customWidth="1"/>
    <col min="5892" max="5892" width="8.5703125" customWidth="1"/>
    <col min="5893" max="5893" width="10.7109375" customWidth="1"/>
    <col min="6145" max="6145" width="8" customWidth="1"/>
    <col min="6146" max="6146" width="66.140625" customWidth="1"/>
    <col min="6147" max="6147" width="6" customWidth="1"/>
    <col min="6148" max="6148" width="8.5703125" customWidth="1"/>
    <col min="6149" max="6149" width="10.7109375" customWidth="1"/>
    <col min="6401" max="6401" width="8" customWidth="1"/>
    <col min="6402" max="6402" width="66.140625" customWidth="1"/>
    <col min="6403" max="6403" width="6" customWidth="1"/>
    <col min="6404" max="6404" width="8.5703125" customWidth="1"/>
    <col min="6405" max="6405" width="10.7109375" customWidth="1"/>
    <col min="6657" max="6657" width="8" customWidth="1"/>
    <col min="6658" max="6658" width="66.140625" customWidth="1"/>
    <col min="6659" max="6659" width="6" customWidth="1"/>
    <col min="6660" max="6660" width="8.5703125" customWidth="1"/>
    <col min="6661" max="6661" width="10.7109375" customWidth="1"/>
    <col min="6913" max="6913" width="8" customWidth="1"/>
    <col min="6914" max="6914" width="66.140625" customWidth="1"/>
    <col min="6915" max="6915" width="6" customWidth="1"/>
    <col min="6916" max="6916" width="8.5703125" customWidth="1"/>
    <col min="6917" max="6917" width="10.7109375" customWidth="1"/>
    <col min="7169" max="7169" width="8" customWidth="1"/>
    <col min="7170" max="7170" width="66.140625" customWidth="1"/>
    <col min="7171" max="7171" width="6" customWidth="1"/>
    <col min="7172" max="7172" width="8.5703125" customWidth="1"/>
    <col min="7173" max="7173" width="10.7109375" customWidth="1"/>
    <col min="7425" max="7425" width="8" customWidth="1"/>
    <col min="7426" max="7426" width="66.140625" customWidth="1"/>
    <col min="7427" max="7427" width="6" customWidth="1"/>
    <col min="7428" max="7428" width="8.5703125" customWidth="1"/>
    <col min="7429" max="7429" width="10.7109375" customWidth="1"/>
    <col min="7681" max="7681" width="8" customWidth="1"/>
    <col min="7682" max="7682" width="66.140625" customWidth="1"/>
    <col min="7683" max="7683" width="6" customWidth="1"/>
    <col min="7684" max="7684" width="8.5703125" customWidth="1"/>
    <col min="7685" max="7685" width="10.7109375" customWidth="1"/>
    <col min="7937" max="7937" width="8" customWidth="1"/>
    <col min="7938" max="7938" width="66.140625" customWidth="1"/>
    <col min="7939" max="7939" width="6" customWidth="1"/>
    <col min="7940" max="7940" width="8.5703125" customWidth="1"/>
    <col min="7941" max="7941" width="10.7109375" customWidth="1"/>
    <col min="8193" max="8193" width="8" customWidth="1"/>
    <col min="8194" max="8194" width="66.140625" customWidth="1"/>
    <col min="8195" max="8195" width="6" customWidth="1"/>
    <col min="8196" max="8196" width="8.5703125" customWidth="1"/>
    <col min="8197" max="8197" width="10.7109375" customWidth="1"/>
    <col min="8449" max="8449" width="8" customWidth="1"/>
    <col min="8450" max="8450" width="66.140625" customWidth="1"/>
    <col min="8451" max="8451" width="6" customWidth="1"/>
    <col min="8452" max="8452" width="8.5703125" customWidth="1"/>
    <col min="8453" max="8453" width="10.7109375" customWidth="1"/>
    <col min="8705" max="8705" width="8" customWidth="1"/>
    <col min="8706" max="8706" width="66.140625" customWidth="1"/>
    <col min="8707" max="8707" width="6" customWidth="1"/>
    <col min="8708" max="8708" width="8.5703125" customWidth="1"/>
    <col min="8709" max="8709" width="10.7109375" customWidth="1"/>
    <col min="8961" max="8961" width="8" customWidth="1"/>
    <col min="8962" max="8962" width="66.140625" customWidth="1"/>
    <col min="8963" max="8963" width="6" customWidth="1"/>
    <col min="8964" max="8964" width="8.5703125" customWidth="1"/>
    <col min="8965" max="8965" width="10.7109375" customWidth="1"/>
    <col min="9217" max="9217" width="8" customWidth="1"/>
    <col min="9218" max="9218" width="66.140625" customWidth="1"/>
    <col min="9219" max="9219" width="6" customWidth="1"/>
    <col min="9220" max="9220" width="8.5703125" customWidth="1"/>
    <col min="9221" max="9221" width="10.7109375" customWidth="1"/>
    <col min="9473" max="9473" width="8" customWidth="1"/>
    <col min="9474" max="9474" width="66.140625" customWidth="1"/>
    <col min="9475" max="9475" width="6" customWidth="1"/>
    <col min="9476" max="9476" width="8.5703125" customWidth="1"/>
    <col min="9477" max="9477" width="10.7109375" customWidth="1"/>
    <col min="9729" max="9729" width="8" customWidth="1"/>
    <col min="9730" max="9730" width="66.140625" customWidth="1"/>
    <col min="9731" max="9731" width="6" customWidth="1"/>
    <col min="9732" max="9732" width="8.5703125" customWidth="1"/>
    <col min="9733" max="9733" width="10.7109375" customWidth="1"/>
    <col min="9985" max="9985" width="8" customWidth="1"/>
    <col min="9986" max="9986" width="66.140625" customWidth="1"/>
    <col min="9987" max="9987" width="6" customWidth="1"/>
    <col min="9988" max="9988" width="8.5703125" customWidth="1"/>
    <col min="9989" max="9989" width="10.7109375" customWidth="1"/>
    <col min="10241" max="10241" width="8" customWidth="1"/>
    <col min="10242" max="10242" width="66.140625" customWidth="1"/>
    <col min="10243" max="10243" width="6" customWidth="1"/>
    <col min="10244" max="10244" width="8.5703125" customWidth="1"/>
    <col min="10245" max="10245" width="10.7109375" customWidth="1"/>
    <col min="10497" max="10497" width="8" customWidth="1"/>
    <col min="10498" max="10498" width="66.140625" customWidth="1"/>
    <col min="10499" max="10499" width="6" customWidth="1"/>
    <col min="10500" max="10500" width="8.5703125" customWidth="1"/>
    <col min="10501" max="10501" width="10.7109375" customWidth="1"/>
    <col min="10753" max="10753" width="8" customWidth="1"/>
    <col min="10754" max="10754" width="66.140625" customWidth="1"/>
    <col min="10755" max="10755" width="6" customWidth="1"/>
    <col min="10756" max="10756" width="8.5703125" customWidth="1"/>
    <col min="10757" max="10757" width="10.7109375" customWidth="1"/>
    <col min="11009" max="11009" width="8" customWidth="1"/>
    <col min="11010" max="11010" width="66.140625" customWidth="1"/>
    <col min="11011" max="11011" width="6" customWidth="1"/>
    <col min="11012" max="11012" width="8.5703125" customWidth="1"/>
    <col min="11013" max="11013" width="10.7109375" customWidth="1"/>
    <col min="11265" max="11265" width="8" customWidth="1"/>
    <col min="11266" max="11266" width="66.140625" customWidth="1"/>
    <col min="11267" max="11267" width="6" customWidth="1"/>
    <col min="11268" max="11268" width="8.5703125" customWidth="1"/>
    <col min="11269" max="11269" width="10.7109375" customWidth="1"/>
    <col min="11521" max="11521" width="8" customWidth="1"/>
    <col min="11522" max="11522" width="66.140625" customWidth="1"/>
    <col min="11523" max="11523" width="6" customWidth="1"/>
    <col min="11524" max="11524" width="8.5703125" customWidth="1"/>
    <col min="11525" max="11525" width="10.7109375" customWidth="1"/>
    <col min="11777" max="11777" width="8" customWidth="1"/>
    <col min="11778" max="11778" width="66.140625" customWidth="1"/>
    <col min="11779" max="11779" width="6" customWidth="1"/>
    <col min="11780" max="11780" width="8.5703125" customWidth="1"/>
    <col min="11781" max="11781" width="10.7109375" customWidth="1"/>
    <col min="12033" max="12033" width="8" customWidth="1"/>
    <col min="12034" max="12034" width="66.140625" customWidth="1"/>
    <col min="12035" max="12035" width="6" customWidth="1"/>
    <col min="12036" max="12036" width="8.5703125" customWidth="1"/>
    <col min="12037" max="12037" width="10.7109375" customWidth="1"/>
    <col min="12289" max="12289" width="8" customWidth="1"/>
    <col min="12290" max="12290" width="66.140625" customWidth="1"/>
    <col min="12291" max="12291" width="6" customWidth="1"/>
    <col min="12292" max="12292" width="8.5703125" customWidth="1"/>
    <col min="12293" max="12293" width="10.7109375" customWidth="1"/>
    <col min="12545" max="12545" width="8" customWidth="1"/>
    <col min="12546" max="12546" width="66.140625" customWidth="1"/>
    <col min="12547" max="12547" width="6" customWidth="1"/>
    <col min="12548" max="12548" width="8.5703125" customWidth="1"/>
    <col min="12549" max="12549" width="10.7109375" customWidth="1"/>
    <col min="12801" max="12801" width="8" customWidth="1"/>
    <col min="12802" max="12802" width="66.140625" customWidth="1"/>
    <col min="12803" max="12803" width="6" customWidth="1"/>
    <col min="12804" max="12804" width="8.5703125" customWidth="1"/>
    <col min="12805" max="12805" width="10.7109375" customWidth="1"/>
    <col min="13057" max="13057" width="8" customWidth="1"/>
    <col min="13058" max="13058" width="66.140625" customWidth="1"/>
    <col min="13059" max="13059" width="6" customWidth="1"/>
    <col min="13060" max="13060" width="8.5703125" customWidth="1"/>
    <col min="13061" max="13061" width="10.7109375" customWidth="1"/>
    <col min="13313" max="13313" width="8" customWidth="1"/>
    <col min="13314" max="13314" width="66.140625" customWidth="1"/>
    <col min="13315" max="13315" width="6" customWidth="1"/>
    <col min="13316" max="13316" width="8.5703125" customWidth="1"/>
    <col min="13317" max="13317" width="10.7109375" customWidth="1"/>
    <col min="13569" max="13569" width="8" customWidth="1"/>
    <col min="13570" max="13570" width="66.140625" customWidth="1"/>
    <col min="13571" max="13571" width="6" customWidth="1"/>
    <col min="13572" max="13572" width="8.5703125" customWidth="1"/>
    <col min="13573" max="13573" width="10.7109375" customWidth="1"/>
    <col min="13825" max="13825" width="8" customWidth="1"/>
    <col min="13826" max="13826" width="66.140625" customWidth="1"/>
    <col min="13827" max="13827" width="6" customWidth="1"/>
    <col min="13828" max="13828" width="8.5703125" customWidth="1"/>
    <col min="13829" max="13829" width="10.7109375" customWidth="1"/>
    <col min="14081" max="14081" width="8" customWidth="1"/>
    <col min="14082" max="14082" width="66.140625" customWidth="1"/>
    <col min="14083" max="14083" width="6" customWidth="1"/>
    <col min="14084" max="14084" width="8.5703125" customWidth="1"/>
    <col min="14085" max="14085" width="10.7109375" customWidth="1"/>
    <col min="14337" max="14337" width="8" customWidth="1"/>
    <col min="14338" max="14338" width="66.140625" customWidth="1"/>
    <col min="14339" max="14339" width="6" customWidth="1"/>
    <col min="14340" max="14340" width="8.5703125" customWidth="1"/>
    <col min="14341" max="14341" width="10.7109375" customWidth="1"/>
    <col min="14593" max="14593" width="8" customWidth="1"/>
    <col min="14594" max="14594" width="66.140625" customWidth="1"/>
    <col min="14595" max="14595" width="6" customWidth="1"/>
    <col min="14596" max="14596" width="8.5703125" customWidth="1"/>
    <col min="14597" max="14597" width="10.7109375" customWidth="1"/>
    <col min="14849" max="14849" width="8" customWidth="1"/>
    <col min="14850" max="14850" width="66.140625" customWidth="1"/>
    <col min="14851" max="14851" width="6" customWidth="1"/>
    <col min="14852" max="14852" width="8.5703125" customWidth="1"/>
    <col min="14853" max="14853" width="10.7109375" customWidth="1"/>
    <col min="15105" max="15105" width="8" customWidth="1"/>
    <col min="15106" max="15106" width="66.140625" customWidth="1"/>
    <col min="15107" max="15107" width="6" customWidth="1"/>
    <col min="15108" max="15108" width="8.5703125" customWidth="1"/>
    <col min="15109" max="15109" width="10.7109375" customWidth="1"/>
    <col min="15361" max="15361" width="8" customWidth="1"/>
    <col min="15362" max="15362" width="66.140625" customWidth="1"/>
    <col min="15363" max="15363" width="6" customWidth="1"/>
    <col min="15364" max="15364" width="8.5703125" customWidth="1"/>
    <col min="15365" max="15365" width="10.7109375" customWidth="1"/>
    <col min="15617" max="15617" width="8" customWidth="1"/>
    <col min="15618" max="15618" width="66.140625" customWidth="1"/>
    <col min="15619" max="15619" width="6" customWidth="1"/>
    <col min="15620" max="15620" width="8.5703125" customWidth="1"/>
    <col min="15621" max="15621" width="10.7109375" customWidth="1"/>
    <col min="15873" max="15873" width="8" customWidth="1"/>
    <col min="15874" max="15874" width="66.140625" customWidth="1"/>
    <col min="15875" max="15875" width="6" customWidth="1"/>
    <col min="15876" max="15876" width="8.5703125" customWidth="1"/>
    <col min="15877" max="15877" width="10.7109375" customWidth="1"/>
    <col min="16129" max="16129" width="8" customWidth="1"/>
    <col min="16130" max="16130" width="66.140625" customWidth="1"/>
    <col min="16131" max="16131" width="6" customWidth="1"/>
    <col min="16132" max="16132" width="8.5703125" customWidth="1"/>
    <col min="16133" max="16133" width="10.7109375" customWidth="1"/>
  </cols>
  <sheetData>
    <row r="1" spans="1:5" s="98" customFormat="1" ht="4.5" customHeight="1" x14ac:dyDescent="0.2">
      <c r="A1" s="97"/>
      <c r="B1" s="97"/>
      <c r="C1" s="97"/>
      <c r="D1" s="97"/>
      <c r="E1" s="97"/>
    </row>
    <row r="2" spans="1:5" s="98" customFormat="1" ht="12.75" customHeight="1" x14ac:dyDescent="0.2">
      <c r="A2" s="133" t="s">
        <v>7</v>
      </c>
      <c r="B2" s="133"/>
      <c r="C2" s="133"/>
      <c r="D2" s="133"/>
      <c r="E2" s="99"/>
    </row>
    <row r="3" spans="1:5" s="98" customFormat="1" ht="13.5" customHeight="1" x14ac:dyDescent="0.2">
      <c r="A3" s="134" t="s">
        <v>8</v>
      </c>
      <c r="B3" s="134"/>
      <c r="C3" s="134"/>
      <c r="D3" s="134"/>
      <c r="E3" s="99"/>
    </row>
    <row r="4" spans="1:5" s="98" customFormat="1" ht="24.75" customHeight="1" x14ac:dyDescent="0.2">
      <c r="A4" s="135" t="str">
        <f>'ABRIGO METALICO'!A4:J4</f>
        <v>Objeto: OBRAS E SERVIÇOS DE EXECUÇÃO DE ABRIGOS METALICOS EM DIVERSOS PONTOS NO MUNICIPIO DE ARAPIRACA/AL</v>
      </c>
      <c r="B4" s="135"/>
      <c r="C4" s="135"/>
      <c r="D4" s="135"/>
      <c r="E4" s="100"/>
    </row>
    <row r="5" spans="1:5" s="98" customFormat="1" ht="14.25" customHeight="1" x14ac:dyDescent="0.2">
      <c r="A5" s="136" t="s">
        <v>137</v>
      </c>
      <c r="B5" s="136"/>
      <c r="C5" s="136"/>
      <c r="D5" s="136"/>
      <c r="E5" s="100"/>
    </row>
    <row r="6" spans="1:5" s="98" customFormat="1" ht="12" customHeight="1" x14ac:dyDescent="0.2">
      <c r="A6" s="19" t="s">
        <v>9</v>
      </c>
      <c r="B6" s="19" t="s">
        <v>11</v>
      </c>
      <c r="C6" s="19" t="s">
        <v>12</v>
      </c>
      <c r="D6" s="19" t="s">
        <v>13</v>
      </c>
      <c r="E6" s="20"/>
    </row>
    <row r="7" spans="1:5" s="22" customFormat="1" ht="12" x14ac:dyDescent="0.2">
      <c r="A7" s="21" t="s">
        <v>16</v>
      </c>
      <c r="B7" s="132" t="str">
        <f>'ABRIGO METALICO'!C8</f>
        <v>SERVIÇOS PRELIMINARES</v>
      </c>
      <c r="C7" s="132"/>
      <c r="D7" s="132"/>
      <c r="E7" s="20"/>
    </row>
    <row r="8" spans="1:5" s="22" customFormat="1" ht="12" x14ac:dyDescent="0.2">
      <c r="A8" s="23" t="s">
        <v>17</v>
      </c>
      <c r="B8" s="24" t="str">
        <f>'ABRIGO METALICO'!C9</f>
        <v>Limpeza manual de vegetação em terreno com enxada.</v>
      </c>
      <c r="C8" s="25" t="s">
        <v>18</v>
      </c>
      <c r="D8" s="26">
        <v>16.100000000000001</v>
      </c>
      <c r="E8" s="20"/>
    </row>
    <row r="9" spans="1:5" s="22" customFormat="1" ht="12" x14ac:dyDescent="0.2">
      <c r="A9" s="23"/>
      <c r="B9" s="24" t="s">
        <v>116</v>
      </c>
      <c r="C9" s="25"/>
      <c r="D9" s="26"/>
      <c r="E9" s="20"/>
    </row>
    <row r="10" spans="1:5" s="22" customFormat="1" ht="3.75" customHeight="1" x14ac:dyDescent="0.2">
      <c r="A10" s="23"/>
      <c r="B10" s="24"/>
      <c r="C10" s="25"/>
      <c r="D10" s="26"/>
      <c r="E10" s="20"/>
    </row>
    <row r="11" spans="1:5" s="22" customFormat="1" ht="12" x14ac:dyDescent="0.2">
      <c r="A11" s="23" t="s">
        <v>19</v>
      </c>
      <c r="B11" s="24" t="str">
        <f>'ABRIGO METALICO'!C10</f>
        <v xml:space="preserve">Corte e demolição de piso de alta resistência </v>
      </c>
      <c r="C11" s="25" t="s">
        <v>18</v>
      </c>
      <c r="D11" s="26">
        <v>0.55000000000000004</v>
      </c>
      <c r="E11" s="20"/>
    </row>
    <row r="12" spans="1:5" s="22" customFormat="1" ht="12" x14ac:dyDescent="0.2">
      <c r="A12" s="23"/>
      <c r="B12" s="20" t="s">
        <v>159</v>
      </c>
      <c r="C12" s="20"/>
      <c r="D12" s="20"/>
      <c r="E12" s="20"/>
    </row>
    <row r="13" spans="1:5" s="22" customFormat="1" ht="3.75" customHeight="1" x14ac:dyDescent="0.2">
      <c r="A13" s="23"/>
      <c r="B13" s="20"/>
      <c r="C13" s="20"/>
      <c r="D13" s="20"/>
      <c r="E13" s="20"/>
    </row>
    <row r="14" spans="1:5" s="22" customFormat="1" ht="13.5" customHeight="1" x14ac:dyDescent="0.2">
      <c r="A14" s="23" t="s">
        <v>20</v>
      </c>
      <c r="B14" s="24" t="str">
        <f>'ABRIGO METALICO'!C11</f>
        <v>Demolição de piso cerâmico ou ladrilho</v>
      </c>
      <c r="C14" s="25" t="s">
        <v>18</v>
      </c>
      <c r="D14" s="26">
        <v>8.0500000000000007</v>
      </c>
      <c r="E14" s="20"/>
    </row>
    <row r="15" spans="1:5" s="22" customFormat="1" ht="12" x14ac:dyDescent="0.2">
      <c r="A15" s="23"/>
      <c r="B15" s="24" t="s">
        <v>160</v>
      </c>
      <c r="C15" s="25"/>
      <c r="D15" s="26"/>
      <c r="E15" s="20"/>
    </row>
    <row r="16" spans="1:5" s="22" customFormat="1" ht="3.75" customHeight="1" x14ac:dyDescent="0.2">
      <c r="A16" s="23"/>
      <c r="B16" s="24"/>
      <c r="C16" s="25"/>
      <c r="D16" s="26"/>
      <c r="E16" s="20"/>
    </row>
    <row r="17" spans="1:5" s="22" customFormat="1" ht="12.75" customHeight="1" x14ac:dyDescent="0.2">
      <c r="A17" s="23" t="s">
        <v>79</v>
      </c>
      <c r="B17" s="24" t="str">
        <f>'ABRIGO METALICO'!C12</f>
        <v>Carga e descarga mecanizada de entulho em caminhao basculante 6m3 - bota fora</v>
      </c>
      <c r="C17" s="25" t="s">
        <v>25</v>
      </c>
      <c r="D17" s="26">
        <v>1.29</v>
      </c>
      <c r="E17" s="20"/>
    </row>
    <row r="18" spans="1:5" s="22" customFormat="1" ht="12" x14ac:dyDescent="0.2">
      <c r="A18" s="23"/>
      <c r="B18" s="20" t="s">
        <v>161</v>
      </c>
      <c r="C18" s="27"/>
      <c r="D18" s="28"/>
      <c r="E18" s="20"/>
    </row>
    <row r="19" spans="1:5" s="22" customFormat="1" ht="3.75" customHeight="1" x14ac:dyDescent="0.2">
      <c r="A19" s="23"/>
      <c r="B19" s="20"/>
      <c r="C19" s="27"/>
      <c r="D19" s="28"/>
      <c r="E19" s="20"/>
    </row>
    <row r="20" spans="1:5" s="22" customFormat="1" ht="24" x14ac:dyDescent="0.2">
      <c r="A20" s="23" t="s">
        <v>23</v>
      </c>
      <c r="B20" s="32" t="str">
        <f>'ABRIGO METALICO'!C13</f>
        <v>Transporte de entulho com caminhão basculante 6 m3, rodovia pavimentada, dmt 0,5 a 1,0 km</v>
      </c>
      <c r="C20" s="27" t="s">
        <v>25</v>
      </c>
      <c r="D20" s="28">
        <v>1.29</v>
      </c>
      <c r="E20" s="20"/>
    </row>
    <row r="21" spans="1:5" s="22" customFormat="1" ht="12" x14ac:dyDescent="0.2">
      <c r="A21" s="23"/>
      <c r="B21" s="20" t="s">
        <v>161</v>
      </c>
      <c r="C21" s="27"/>
      <c r="D21" s="28"/>
      <c r="E21" s="20"/>
    </row>
    <row r="22" spans="1:5" s="22" customFormat="1" ht="3.75" customHeight="1" x14ac:dyDescent="0.2">
      <c r="A22" s="131"/>
      <c r="B22" s="131"/>
      <c r="C22" s="131"/>
      <c r="D22" s="131"/>
      <c r="E22" s="20"/>
    </row>
    <row r="23" spans="1:5" s="22" customFormat="1" ht="12" x14ac:dyDescent="0.2">
      <c r="A23" s="21" t="s">
        <v>32</v>
      </c>
      <c r="B23" s="132" t="str">
        <f>'ABRIGO METALICO'!C15</f>
        <v>MOVIMENTO DE TERRA</v>
      </c>
      <c r="C23" s="132"/>
      <c r="D23" s="132"/>
      <c r="E23" s="20"/>
    </row>
    <row r="24" spans="1:5" s="22" customFormat="1" ht="15.75" customHeight="1" x14ac:dyDescent="0.2">
      <c r="A24" s="23" t="s">
        <v>33</v>
      </c>
      <c r="B24" s="33" t="str">
        <f>'ABRIGO METALICO'!C16</f>
        <v>Escavação manual de vala com profundidade menor ou igual a 1,30 m</v>
      </c>
      <c r="C24" s="30" t="s">
        <v>25</v>
      </c>
      <c r="D24" s="26">
        <v>2.04</v>
      </c>
      <c r="E24" s="20"/>
    </row>
    <row r="25" spans="1:5" s="22" customFormat="1" ht="22.5" customHeight="1" x14ac:dyDescent="0.2">
      <c r="A25" s="23"/>
      <c r="B25" s="31" t="s">
        <v>117</v>
      </c>
      <c r="C25" s="30"/>
      <c r="D25" s="26"/>
      <c r="E25" s="20"/>
    </row>
    <row r="26" spans="1:5" s="22" customFormat="1" ht="3.75" customHeight="1" x14ac:dyDescent="0.2">
      <c r="A26" s="23"/>
      <c r="B26" s="31"/>
      <c r="C26" s="30"/>
      <c r="D26" s="26"/>
      <c r="E26" s="20"/>
    </row>
    <row r="27" spans="1:5" s="22" customFormat="1" ht="12" x14ac:dyDescent="0.2">
      <c r="A27" s="23" t="s">
        <v>35</v>
      </c>
      <c r="B27" s="33" t="str">
        <f>'ABRIGO METALICO'!C17</f>
        <v>Reaterro manual apiloado com soquete.</v>
      </c>
      <c r="C27" s="30" t="s">
        <v>25</v>
      </c>
      <c r="D27" s="26">
        <v>0.69</v>
      </c>
      <c r="E27" s="20"/>
    </row>
    <row r="28" spans="1:5" s="22" customFormat="1" ht="12.75" customHeight="1" x14ac:dyDescent="0.2">
      <c r="A28" s="23"/>
      <c r="B28" s="31" t="s">
        <v>118</v>
      </c>
      <c r="C28" s="30"/>
      <c r="D28" s="26"/>
      <c r="E28" s="20"/>
    </row>
    <row r="29" spans="1:5" s="22" customFormat="1" ht="3.75" customHeight="1" x14ac:dyDescent="0.2">
      <c r="A29" s="23"/>
      <c r="B29" s="31"/>
      <c r="C29" s="30"/>
      <c r="D29" s="26"/>
      <c r="E29" s="20"/>
    </row>
    <row r="30" spans="1:5" s="22" customFormat="1" ht="16.5" customHeight="1" x14ac:dyDescent="0.2">
      <c r="A30" s="23" t="s">
        <v>37</v>
      </c>
      <c r="B30" s="33" t="str">
        <f>'ABRIGO METALICO'!C18</f>
        <v>Aterro manual de valas com solo argilo-arenoso e compactação mecanizada.</v>
      </c>
      <c r="C30" s="30" t="s">
        <v>25</v>
      </c>
      <c r="D30" s="26">
        <v>4.88</v>
      </c>
      <c r="E30" s="20"/>
    </row>
    <row r="31" spans="1:5" s="22" customFormat="1" ht="24" x14ac:dyDescent="0.2">
      <c r="A31" s="34"/>
      <c r="B31" s="31" t="s">
        <v>119</v>
      </c>
      <c r="C31" s="34"/>
      <c r="D31" s="34"/>
      <c r="E31" s="20"/>
    </row>
    <row r="32" spans="1:5" s="22" customFormat="1" ht="3.75" customHeight="1" x14ac:dyDescent="0.2">
      <c r="A32" s="34"/>
      <c r="B32" s="20"/>
      <c r="C32" s="34"/>
      <c r="D32" s="34"/>
      <c r="E32" s="20"/>
    </row>
    <row r="33" spans="1:5" s="22" customFormat="1" ht="12" x14ac:dyDescent="0.2">
      <c r="A33" s="21" t="s">
        <v>71</v>
      </c>
      <c r="B33" s="137" t="str">
        <f>'ABRIGO METALICO'!C20</f>
        <v>INFRA-ESTRUTURA</v>
      </c>
      <c r="C33" s="132"/>
      <c r="D33" s="132"/>
      <c r="E33" s="20"/>
    </row>
    <row r="34" spans="1:5" s="22" customFormat="1" ht="14.25" customHeight="1" x14ac:dyDescent="0.2">
      <c r="A34" s="23" t="s">
        <v>72</v>
      </c>
      <c r="B34" s="33" t="str">
        <f>'ABRIGO METALICO'!C21</f>
        <v>lastro de concreto magro, aplicado em pisos ou radiers, espessura de 3cm.</v>
      </c>
      <c r="C34" s="30" t="s">
        <v>18</v>
      </c>
      <c r="D34" s="26">
        <v>5.14</v>
      </c>
      <c r="E34" s="20"/>
    </row>
    <row r="35" spans="1:5" s="22" customFormat="1" ht="12" x14ac:dyDescent="0.2">
      <c r="A35" s="23"/>
      <c r="B35" s="20" t="s">
        <v>120</v>
      </c>
      <c r="C35" s="30"/>
      <c r="D35" s="26"/>
      <c r="E35" s="20"/>
    </row>
    <row r="36" spans="1:5" s="22" customFormat="1" ht="3.75" customHeight="1" x14ac:dyDescent="0.2">
      <c r="A36" s="23"/>
      <c r="B36" s="20"/>
      <c r="C36" s="30"/>
      <c r="D36" s="26"/>
      <c r="E36" s="20"/>
    </row>
    <row r="37" spans="1:5" s="22" customFormat="1" ht="24" customHeight="1" x14ac:dyDescent="0.2">
      <c r="A37" s="23" t="s">
        <v>73</v>
      </c>
      <c r="B37" s="33" t="str">
        <f>'ABRIGO METALICO'!C22</f>
        <v>alvenaria em tijolo ceramico macico 5x10x20cm 1 vez (espessura 20cm),assentado com argamassa traco 1:2:8 (cimento, cal e areia) embas.</v>
      </c>
      <c r="C37" s="30" t="s">
        <v>25</v>
      </c>
      <c r="D37" s="26">
        <v>2.44</v>
      </c>
      <c r="E37" s="20"/>
    </row>
    <row r="38" spans="1:5" s="22" customFormat="1" ht="36.75" customHeight="1" x14ac:dyDescent="0.2">
      <c r="A38" s="23"/>
      <c r="B38" s="31" t="s">
        <v>121</v>
      </c>
      <c r="C38" s="30"/>
      <c r="D38" s="26"/>
      <c r="E38" s="20"/>
    </row>
    <row r="39" spans="1:5" s="22" customFormat="1" ht="3.75" customHeight="1" x14ac:dyDescent="0.2">
      <c r="A39" s="23"/>
      <c r="B39" s="20"/>
      <c r="C39" s="30"/>
      <c r="D39" s="26"/>
      <c r="E39" s="20"/>
    </row>
    <row r="40" spans="1:5" s="22" customFormat="1" ht="24" x14ac:dyDescent="0.2">
      <c r="A40" s="23" t="s">
        <v>74</v>
      </c>
      <c r="B40" s="33" t="str">
        <f>'ABRIGO METALICO'!C23</f>
        <v>Concreto fck = 25mpa, traço 1:2,3:2,7 (cimento/ areia média/ brita 1) - preparo mecânico com betoneira 400 l.</v>
      </c>
      <c r="C40" s="30" t="s">
        <v>25</v>
      </c>
      <c r="D40" s="26">
        <v>0.26</v>
      </c>
      <c r="E40" s="20"/>
    </row>
    <row r="41" spans="1:5" s="22" customFormat="1" ht="12.75" customHeight="1" x14ac:dyDescent="0.2">
      <c r="A41" s="23"/>
      <c r="B41" s="31" t="s">
        <v>122</v>
      </c>
      <c r="C41" s="30"/>
      <c r="D41" s="26"/>
      <c r="E41" s="20"/>
    </row>
    <row r="42" spans="1:5" s="22" customFormat="1" ht="3.75" customHeight="1" x14ac:dyDescent="0.2">
      <c r="A42" s="131"/>
      <c r="B42" s="131"/>
      <c r="C42" s="131"/>
      <c r="D42" s="131"/>
      <c r="E42" s="20"/>
    </row>
    <row r="43" spans="1:5" s="22" customFormat="1" ht="12" x14ac:dyDescent="0.2">
      <c r="A43" s="21" t="s">
        <v>80</v>
      </c>
      <c r="B43" s="132" t="str">
        <f>'ABRIGO METALICO'!C25</f>
        <v>ESTRUTURA METÁLICA</v>
      </c>
      <c r="C43" s="132"/>
      <c r="D43" s="132"/>
      <c r="E43" s="20"/>
    </row>
    <row r="44" spans="1:5" s="22" customFormat="1" ht="22.5" customHeight="1" x14ac:dyDescent="0.2">
      <c r="A44" s="23" t="s">
        <v>81</v>
      </c>
      <c r="B44" s="33" t="str">
        <f>'ABRIGO METALICO'!C26</f>
        <v xml:space="preserve">transporte horizontal manual, de tubo de aço carbono leve ou médio, preto ou galvanizado, com diâmetro maior que 65 mm e menor ou igual a 90mm </v>
      </c>
      <c r="C44" s="35" t="s">
        <v>40</v>
      </c>
      <c r="D44" s="26">
        <v>20.65</v>
      </c>
      <c r="E44" s="20"/>
    </row>
    <row r="45" spans="1:5" s="22" customFormat="1" ht="3.75" customHeight="1" x14ac:dyDescent="0.2">
      <c r="A45" s="23"/>
      <c r="B45" s="20"/>
      <c r="C45" s="35"/>
      <c r="D45" s="26"/>
      <c r="E45" s="20"/>
    </row>
    <row r="46" spans="1:5" s="22" customFormat="1" ht="23.25" customHeight="1" x14ac:dyDescent="0.2">
      <c r="A46" s="23" t="s">
        <v>82</v>
      </c>
      <c r="B46" s="33" t="str">
        <f>'ABRIGO METALICO'!C27</f>
        <v>tubo aco galvanizado com costura, classe media, dn 1.1/4pol, e = *3,25* mm, peso*3,14* kg/m (nbr 5580)</v>
      </c>
      <c r="C46" s="35" t="s">
        <v>40</v>
      </c>
      <c r="D46" s="26">
        <v>10.15</v>
      </c>
      <c r="E46" s="20"/>
    </row>
    <row r="47" spans="1:5" s="20" customFormat="1" ht="3.75" customHeight="1" x14ac:dyDescent="0.2">
      <c r="A47" s="34"/>
      <c r="C47" s="34"/>
      <c r="D47" s="34"/>
    </row>
    <row r="48" spans="1:5" s="20" customFormat="1" ht="24" x14ac:dyDescent="0.2">
      <c r="A48" s="23" t="s">
        <v>83</v>
      </c>
      <c r="B48" s="33" t="str">
        <f>'ABRIGO METALICO'!C28</f>
        <v>tubo aco galvanizado com costura, classe media, dn 2.1/2pol, e = *3,65* mm, peso*6,51* kg/m (nbr 5580)</v>
      </c>
      <c r="C48" s="35" t="s">
        <v>40</v>
      </c>
      <c r="D48" s="26">
        <v>3.5</v>
      </c>
      <c r="E48" s="26"/>
    </row>
    <row r="49" spans="1:5" s="20" customFormat="1" ht="3.75" customHeight="1" x14ac:dyDescent="0.2">
      <c r="A49" s="34"/>
      <c r="C49" s="34"/>
      <c r="D49" s="34"/>
    </row>
    <row r="50" spans="1:5" s="22" customFormat="1" ht="23.25" customHeight="1" x14ac:dyDescent="0.2">
      <c r="A50" s="23" t="s">
        <v>84</v>
      </c>
      <c r="B50" s="33" t="str">
        <f>'ABRIGO METALICO'!C29</f>
        <v>tubo aco galvanizado com costura, classe media, dn 5pol, e = *5,40* mm, peso *17,80*kg/m (nbr 5580)</v>
      </c>
      <c r="C50" s="35" t="s">
        <v>40</v>
      </c>
      <c r="D50" s="26">
        <v>7</v>
      </c>
      <c r="E50" s="20"/>
    </row>
    <row r="51" spans="1:5" s="20" customFormat="1" ht="3.75" customHeight="1" x14ac:dyDescent="0.2">
      <c r="A51" s="34"/>
      <c r="C51" s="34"/>
      <c r="D51" s="34"/>
    </row>
    <row r="52" spans="1:5" s="22" customFormat="1" ht="15" customHeight="1" x14ac:dyDescent="0.2">
      <c r="A52" s="23" t="s">
        <v>85</v>
      </c>
      <c r="B52" s="33" t="str">
        <f>'ABRIGO METALICO'!C30</f>
        <v>perfil u chapa aco dobrada, e = 3,04 mm , h = 20 cm, abas = 5 cm (4,47 kg/m)</v>
      </c>
      <c r="C52" s="30" t="s">
        <v>40</v>
      </c>
      <c r="D52" s="26">
        <v>11.6</v>
      </c>
      <c r="E52" s="20"/>
    </row>
    <row r="53" spans="1:5" s="22" customFormat="1" ht="12" x14ac:dyDescent="0.2">
      <c r="A53" s="34"/>
      <c r="B53" s="20" t="s">
        <v>144</v>
      </c>
      <c r="C53" s="34"/>
      <c r="D53" s="34"/>
      <c r="E53" s="20"/>
    </row>
    <row r="54" spans="1:5" s="20" customFormat="1" ht="3.75" customHeight="1" x14ac:dyDescent="0.2">
      <c r="A54" s="34"/>
      <c r="C54" s="34"/>
      <c r="D54" s="34"/>
    </row>
    <row r="55" spans="1:5" s="22" customFormat="1" ht="12" x14ac:dyDescent="0.2">
      <c r="A55" s="23" t="s">
        <v>86</v>
      </c>
      <c r="B55" s="33" t="str">
        <f>'ABRIGO METALICO'!C31</f>
        <v>chapa de aco galvanizada bitola gsg 18, e = 1,25 mm (10,00 kg/m2)</v>
      </c>
      <c r="C55" s="30" t="s">
        <v>39</v>
      </c>
      <c r="D55" s="26">
        <v>5.68</v>
      </c>
      <c r="E55" s="20"/>
    </row>
    <row r="56" spans="1:5" s="22" customFormat="1" ht="12" x14ac:dyDescent="0.2">
      <c r="A56" s="34"/>
      <c r="B56" s="20" t="s">
        <v>147</v>
      </c>
      <c r="C56" s="34"/>
      <c r="D56" s="34"/>
      <c r="E56" s="20"/>
    </row>
    <row r="57" spans="1:5" s="22" customFormat="1" ht="3.75" customHeight="1" x14ac:dyDescent="0.2">
      <c r="A57" s="34"/>
      <c r="B57" s="20"/>
      <c r="C57" s="34"/>
      <c r="D57" s="34"/>
      <c r="E57" s="20"/>
    </row>
    <row r="58" spans="1:5" s="22" customFormat="1" ht="12" x14ac:dyDescent="0.2">
      <c r="A58" s="23" t="s">
        <v>87</v>
      </c>
      <c r="B58" s="33" t="str">
        <f>'ABRIGO METALICO'!C32</f>
        <v>chapa de aco galvanizada bitola gsg 20, e = 0,95 mm (7,60 kg/m2)</v>
      </c>
      <c r="C58" s="30" t="s">
        <v>18</v>
      </c>
      <c r="D58" s="26">
        <v>1.91</v>
      </c>
      <c r="E58" s="20"/>
    </row>
    <row r="59" spans="1:5" s="22" customFormat="1" ht="12" x14ac:dyDescent="0.2">
      <c r="A59" s="34"/>
      <c r="B59" s="20" t="s">
        <v>149</v>
      </c>
      <c r="C59" s="34"/>
      <c r="D59" s="34"/>
      <c r="E59" s="20"/>
    </row>
    <row r="60" spans="1:5" s="22" customFormat="1" ht="3.75" customHeight="1" x14ac:dyDescent="0.2">
      <c r="A60" s="34"/>
      <c r="B60" s="20"/>
      <c r="C60" s="34"/>
      <c r="D60" s="34"/>
      <c r="E60" s="20"/>
    </row>
    <row r="61" spans="1:5" s="22" customFormat="1" ht="13.5" customHeight="1" x14ac:dyDescent="0.2">
      <c r="A61" s="23" t="s">
        <v>88</v>
      </c>
      <c r="B61" s="33" t="str">
        <f>'ABRIGO METALICO'!C33</f>
        <v>eletrodo revestido aws - e6013, diametro igual a 2,50 mm</v>
      </c>
      <c r="C61" s="30" t="s">
        <v>39</v>
      </c>
      <c r="D61" s="26">
        <v>15</v>
      </c>
      <c r="E61" s="20"/>
    </row>
    <row r="62" spans="1:5" s="20" customFormat="1" ht="12" customHeight="1" x14ac:dyDescent="0.2">
      <c r="A62" s="34"/>
      <c r="B62" s="20" t="s">
        <v>162</v>
      </c>
      <c r="C62" s="34"/>
      <c r="D62" s="34"/>
    </row>
    <row r="63" spans="1:5" s="20" customFormat="1" ht="3.75" customHeight="1" x14ac:dyDescent="0.2">
      <c r="A63" s="34"/>
      <c r="C63" s="34"/>
      <c r="D63" s="34"/>
    </row>
    <row r="64" spans="1:5" s="22" customFormat="1" ht="13.5" customHeight="1" x14ac:dyDescent="0.2">
      <c r="A64" s="51" t="s">
        <v>89</v>
      </c>
      <c r="B64" s="33" t="str">
        <f>'ABRIGO METALICO'!C34</f>
        <v>disco de corte para metal com duas telas 12 x 1/8 x 3/4 pol(300 x 3,2 x 19,05 mm)</v>
      </c>
      <c r="C64" s="30" t="s">
        <v>28</v>
      </c>
      <c r="D64" s="26">
        <v>4</v>
      </c>
      <c r="E64" s="20"/>
    </row>
    <row r="65" spans="1:5" s="20" customFormat="1" ht="3.75" customHeight="1" x14ac:dyDescent="0.2">
      <c r="A65" s="34"/>
      <c r="C65" s="34"/>
      <c r="D65" s="34"/>
    </row>
    <row r="66" spans="1:5" s="22" customFormat="1" ht="15.75" customHeight="1" x14ac:dyDescent="0.2">
      <c r="A66" s="23" t="s">
        <v>90</v>
      </c>
      <c r="B66" s="33" t="str">
        <f>'ABRIGO METALICO'!C35</f>
        <v>disco de lixa para metal, diametro = 180 mm, grao 120</v>
      </c>
      <c r="C66" s="30" t="s">
        <v>28</v>
      </c>
      <c r="D66" s="26">
        <v>3</v>
      </c>
      <c r="E66" s="20"/>
    </row>
    <row r="67" spans="1:5" s="20" customFormat="1" ht="3.75" customHeight="1" x14ac:dyDescent="0.2">
      <c r="A67" s="34"/>
      <c r="C67" s="34"/>
      <c r="D67" s="34"/>
    </row>
    <row r="68" spans="1:5" s="22" customFormat="1" ht="12" x14ac:dyDescent="0.2">
      <c r="A68" s="21" t="s">
        <v>91</v>
      </c>
      <c r="B68" s="132" t="str">
        <f>'ABRIGO METALICO'!C37</f>
        <v>COBERTURA</v>
      </c>
      <c r="C68" s="132"/>
      <c r="D68" s="132"/>
      <c r="E68" s="20"/>
    </row>
    <row r="69" spans="1:5" s="22" customFormat="1" ht="23.25" customHeight="1" x14ac:dyDescent="0.2">
      <c r="A69" s="23" t="s">
        <v>92</v>
      </c>
      <c r="B69" s="33" t="str">
        <f>'ABRIGO METALICO'!C38</f>
        <v>trama de aço composta por terças para telhados de até 2 águas para telha ondulada de fibrocimento, metálica, plástica ou termoacústica, incluso transporte vertical.</v>
      </c>
      <c r="C69" s="30" t="s">
        <v>18</v>
      </c>
      <c r="D69" s="26">
        <v>7.2</v>
      </c>
      <c r="E69" s="20"/>
    </row>
    <row r="70" spans="1:5" s="22" customFormat="1" ht="12" x14ac:dyDescent="0.2">
      <c r="A70" s="23"/>
      <c r="B70" s="31" t="s">
        <v>127</v>
      </c>
      <c r="C70" s="30"/>
      <c r="D70" s="26"/>
      <c r="E70" s="20"/>
    </row>
    <row r="71" spans="1:5" s="22" customFormat="1" ht="3.75" customHeight="1" x14ac:dyDescent="0.2">
      <c r="A71" s="23"/>
      <c r="B71" s="20"/>
      <c r="C71" s="30"/>
      <c r="D71" s="26"/>
      <c r="E71" s="20"/>
    </row>
    <row r="72" spans="1:5" s="22" customFormat="1" ht="36" x14ac:dyDescent="0.2">
      <c r="A72" s="23" t="s">
        <v>93</v>
      </c>
      <c r="B72" s="29" t="str">
        <f>'ABRIGO METALICO'!C39</f>
        <v>telhamento com telha ondulada de fibrocimento e = 6 mm, com recobrimento lateral de 1 1/4 de onda para telhado com inclinação máxima de 10°, com até 2 águas, incluso içamento.</v>
      </c>
      <c r="C72" s="30" t="s">
        <v>18</v>
      </c>
      <c r="D72" s="26">
        <f>D69</f>
        <v>7.2</v>
      </c>
      <c r="E72" s="20"/>
    </row>
    <row r="73" spans="1:5" s="22" customFormat="1" ht="12" x14ac:dyDescent="0.2">
      <c r="A73" s="23"/>
      <c r="B73" s="33" t="s">
        <v>128</v>
      </c>
      <c r="C73" s="30"/>
      <c r="D73" s="26"/>
      <c r="E73" s="20"/>
    </row>
    <row r="74" spans="1:5" s="22" customFormat="1" ht="3.75" customHeight="1" x14ac:dyDescent="0.2">
      <c r="A74" s="23"/>
      <c r="B74" s="33"/>
      <c r="C74" s="30"/>
      <c r="D74" s="26"/>
      <c r="E74" s="20"/>
    </row>
    <row r="75" spans="1:5" s="22" customFormat="1" ht="24" x14ac:dyDescent="0.2">
      <c r="A75" s="23" t="s">
        <v>94</v>
      </c>
      <c r="B75" s="33" t="str">
        <f>'ABRIGO METALICO'!C40</f>
        <v>calha em chapa de aço galvanizado número 24, desenvolvimento de 50 cm, incluso transporte vertical.</v>
      </c>
      <c r="C75" s="30" t="s">
        <v>40</v>
      </c>
      <c r="D75" s="26">
        <v>4</v>
      </c>
      <c r="E75" s="20"/>
    </row>
    <row r="76" spans="1:5" s="22" customFormat="1" ht="3" customHeight="1" x14ac:dyDescent="0.2">
      <c r="A76" s="23"/>
      <c r="B76" s="33"/>
      <c r="C76" s="30"/>
      <c r="D76" s="26"/>
      <c r="E76" s="20"/>
    </row>
    <row r="77" spans="1:5" s="22" customFormat="1" ht="12" x14ac:dyDescent="0.2">
      <c r="A77" s="23" t="s">
        <v>95</v>
      </c>
      <c r="B77" s="33" t="str">
        <f>'ABRIGO METALICO'!C41</f>
        <v>Esticador para cabo de aço 5/8"</v>
      </c>
      <c r="C77" s="30" t="s">
        <v>28</v>
      </c>
      <c r="D77" s="26">
        <v>2</v>
      </c>
      <c r="E77" s="20"/>
    </row>
    <row r="78" spans="1:5" s="22" customFormat="1" ht="3" customHeight="1" x14ac:dyDescent="0.2">
      <c r="A78" s="23"/>
      <c r="B78" s="33"/>
      <c r="C78" s="30"/>
      <c r="D78" s="26"/>
      <c r="E78" s="20"/>
    </row>
    <row r="79" spans="1:5" s="22" customFormat="1" ht="24" x14ac:dyDescent="0.2">
      <c r="A79" s="23" t="s">
        <v>96</v>
      </c>
      <c r="B79" s="33" t="str">
        <f>'ABRIGO METALICO'!C42</f>
        <v>Instalação de Clips - Grampo Pesado em Aço 1045, Norma FSFF C450 Tipo 1 Classe 1, para Cabo de Aço d=5/8"</v>
      </c>
      <c r="C79" s="30" t="s">
        <v>28</v>
      </c>
      <c r="D79" s="26">
        <v>8</v>
      </c>
      <c r="E79" s="20"/>
    </row>
    <row r="80" spans="1:5" s="22" customFormat="1" ht="3" customHeight="1" x14ac:dyDescent="0.2">
      <c r="A80" s="23"/>
      <c r="B80" s="33"/>
      <c r="C80" s="30"/>
      <c r="D80" s="26"/>
      <c r="E80" s="20"/>
    </row>
    <row r="81" spans="1:5" s="22" customFormat="1" ht="12" x14ac:dyDescent="0.2">
      <c r="A81" s="23" t="s">
        <v>97</v>
      </c>
      <c r="B81" s="33" t="str">
        <f>'ABRIGO METALICO'!C43</f>
        <v>Cabo de aço galvanizado 15mm (tensor)</v>
      </c>
      <c r="C81" s="30" t="s">
        <v>40</v>
      </c>
      <c r="D81" s="26">
        <v>3</v>
      </c>
      <c r="E81" s="20"/>
    </row>
    <row r="82" spans="1:5" s="22" customFormat="1" ht="3" customHeight="1" x14ac:dyDescent="0.2">
      <c r="A82" s="23"/>
      <c r="B82" s="20"/>
      <c r="C82" s="30"/>
      <c r="D82" s="26"/>
      <c r="E82" s="20"/>
    </row>
    <row r="83" spans="1:5" s="22" customFormat="1" ht="13.5" customHeight="1" x14ac:dyDescent="0.2">
      <c r="A83" s="23" t="s">
        <v>98</v>
      </c>
      <c r="B83" s="33" t="str">
        <f>'ABRIGO METALICO'!C44</f>
        <v>Instalação de Sapatilha em Aço para Cabo de Aço d=5/8"</v>
      </c>
      <c r="C83" s="30" t="s">
        <v>28</v>
      </c>
      <c r="D83" s="26">
        <v>4</v>
      </c>
      <c r="E83" s="20"/>
    </row>
    <row r="84" spans="1:5" s="22" customFormat="1" ht="3" customHeight="1" x14ac:dyDescent="0.2">
      <c r="A84" s="23"/>
      <c r="B84" s="33"/>
      <c r="C84" s="30"/>
      <c r="D84" s="26"/>
      <c r="E84" s="20"/>
    </row>
    <row r="85" spans="1:5" s="22" customFormat="1" ht="27.75" customHeight="1" x14ac:dyDescent="0.2">
      <c r="A85" s="23" t="s">
        <v>145</v>
      </c>
      <c r="B85" s="33" t="str">
        <f>'ABRIGO METALICO'!C45</f>
        <v>gancho chato em ferro galvanizado, l = 110 mm, recobrimento = 100mm, secao1/8 x 1/2pol(3 mm x 12 mm), para fixar telha de fibrocimento ondulada</v>
      </c>
      <c r="C85" s="30" t="s">
        <v>28</v>
      </c>
      <c r="D85" s="26">
        <v>12</v>
      </c>
      <c r="E85" s="20"/>
    </row>
    <row r="86" spans="1:5" s="22" customFormat="1" ht="3" customHeight="1" x14ac:dyDescent="0.2">
      <c r="A86" s="23"/>
      <c r="B86" s="33"/>
      <c r="C86" s="30"/>
      <c r="D86" s="26"/>
      <c r="E86" s="20"/>
    </row>
    <row r="87" spans="1:5" s="22" customFormat="1" ht="12" x14ac:dyDescent="0.2">
      <c r="A87" s="21" t="s">
        <v>41</v>
      </c>
      <c r="B87" s="132" t="str">
        <f>'ABRIGO METALICO'!C47</f>
        <v>PISOS E PAVIMENTAÇÃO</v>
      </c>
      <c r="C87" s="132"/>
      <c r="D87" s="132"/>
      <c r="E87" s="20"/>
    </row>
    <row r="88" spans="1:5" s="22" customFormat="1" ht="15" customHeight="1" x14ac:dyDescent="0.2">
      <c r="A88" s="23" t="s">
        <v>42</v>
      </c>
      <c r="B88" s="33" t="str">
        <f>'ABRIGO METALICO'!C48</f>
        <v>Regularização de superfície</v>
      </c>
      <c r="C88" s="30" t="s">
        <v>18</v>
      </c>
      <c r="D88" s="26">
        <v>16.100000000000001</v>
      </c>
      <c r="E88" s="20"/>
    </row>
    <row r="89" spans="1:5" s="22" customFormat="1" ht="13.5" customHeight="1" x14ac:dyDescent="0.2">
      <c r="A89" s="23"/>
      <c r="B89" s="33" t="s">
        <v>125</v>
      </c>
      <c r="C89" s="30"/>
      <c r="D89" s="26"/>
      <c r="E89" s="20"/>
    </row>
    <row r="90" spans="1:5" s="22" customFormat="1" ht="4.5" customHeight="1" x14ac:dyDescent="0.2">
      <c r="A90" s="23"/>
      <c r="B90" s="33"/>
      <c r="C90" s="30"/>
      <c r="D90" s="26"/>
      <c r="E90" s="20"/>
    </row>
    <row r="91" spans="1:5" s="22" customFormat="1" ht="15.75" customHeight="1" x14ac:dyDescent="0.2">
      <c r="A91" s="23" t="s">
        <v>43</v>
      </c>
      <c r="B91" s="33" t="str">
        <f>'ABRIGO METALICO'!C49</f>
        <v>Piso cimentado desempolado traço 1:5, e = 3 cm</v>
      </c>
      <c r="C91" s="30" t="s">
        <v>18</v>
      </c>
      <c r="D91" s="26">
        <f>D88</f>
        <v>16.100000000000001</v>
      </c>
      <c r="E91" s="20"/>
    </row>
    <row r="92" spans="1:5" s="22" customFormat="1" ht="12" x14ac:dyDescent="0.2">
      <c r="A92" s="23"/>
      <c r="B92" s="33" t="s">
        <v>126</v>
      </c>
      <c r="C92" s="30"/>
      <c r="D92" s="26"/>
      <c r="E92" s="20"/>
    </row>
    <row r="93" spans="1:5" s="22" customFormat="1" ht="3" customHeight="1" x14ac:dyDescent="0.2">
      <c r="A93" s="23"/>
      <c r="B93" s="33"/>
      <c r="C93" s="30"/>
      <c r="D93" s="26"/>
      <c r="E93" s="20"/>
    </row>
    <row r="94" spans="1:5" s="22" customFormat="1" ht="12" x14ac:dyDescent="0.2">
      <c r="A94" s="21" t="s">
        <v>55</v>
      </c>
      <c r="B94" s="132" t="str">
        <f>'ABRIGO METALICO'!C51</f>
        <v>PINTURAS</v>
      </c>
      <c r="C94" s="132"/>
      <c r="D94" s="132"/>
      <c r="E94" s="20"/>
    </row>
    <row r="95" spans="1:5" s="22" customFormat="1" ht="24" x14ac:dyDescent="0.2">
      <c r="A95" s="23" t="s">
        <v>57</v>
      </c>
      <c r="B95" s="59" t="str">
        <f>'ABRIGO METALICO'!C52</f>
        <v>Pintura de acabamento com lixamento, aplicação de 01 demão de tinta à base de zarcão e 02 demãos de tinta esmalte</v>
      </c>
      <c r="C95" s="30" t="s">
        <v>18</v>
      </c>
      <c r="D95" s="26">
        <v>16.54</v>
      </c>
      <c r="E95" s="20"/>
    </row>
    <row r="96" spans="1:5" s="22" customFormat="1" ht="12" x14ac:dyDescent="0.2">
      <c r="A96" s="23"/>
      <c r="B96" s="67" t="s">
        <v>150</v>
      </c>
      <c r="C96" s="30"/>
      <c r="D96" s="26"/>
      <c r="E96" s="20"/>
    </row>
    <row r="97" spans="1:5" s="22" customFormat="1" ht="12" x14ac:dyDescent="0.2">
      <c r="A97" s="23"/>
      <c r="B97" s="67" t="s">
        <v>151</v>
      </c>
      <c r="C97" s="30"/>
      <c r="D97" s="26"/>
      <c r="E97" s="20"/>
    </row>
    <row r="98" spans="1:5" s="22" customFormat="1" ht="12" x14ac:dyDescent="0.2">
      <c r="A98" s="23"/>
      <c r="B98" s="67" t="s">
        <v>152</v>
      </c>
      <c r="C98" s="30"/>
      <c r="D98" s="26"/>
      <c r="E98" s="20"/>
    </row>
    <row r="99" spans="1:5" s="22" customFormat="1" ht="12" x14ac:dyDescent="0.2">
      <c r="A99" s="23"/>
      <c r="B99" s="22" t="s">
        <v>153</v>
      </c>
      <c r="C99" s="30"/>
      <c r="D99" s="26"/>
      <c r="E99" s="20"/>
    </row>
    <row r="100" spans="1:5" s="22" customFormat="1" ht="12" x14ac:dyDescent="0.2">
      <c r="A100" s="23"/>
      <c r="B100" s="68" t="s">
        <v>154</v>
      </c>
      <c r="C100" s="30"/>
      <c r="D100" s="26"/>
      <c r="E100" s="20"/>
    </row>
    <row r="101" spans="1:5" s="22" customFormat="1" ht="12" x14ac:dyDescent="0.2">
      <c r="A101" s="23"/>
      <c r="B101" s="68" t="s">
        <v>155</v>
      </c>
      <c r="C101" s="30"/>
      <c r="D101" s="26"/>
      <c r="E101" s="20"/>
    </row>
    <row r="102" spans="1:5" s="22" customFormat="1" ht="12" x14ac:dyDescent="0.2">
      <c r="A102" s="23"/>
      <c r="B102" s="68" t="s">
        <v>156</v>
      </c>
      <c r="C102" s="30"/>
      <c r="D102" s="26"/>
      <c r="E102" s="20"/>
    </row>
    <row r="103" spans="1:5" s="22" customFormat="1" ht="12" x14ac:dyDescent="0.2">
      <c r="A103" s="23"/>
      <c r="B103" s="67" t="s">
        <v>158</v>
      </c>
      <c r="C103" s="30"/>
      <c r="D103" s="26"/>
      <c r="E103" s="20"/>
    </row>
    <row r="104" spans="1:5" s="22" customFormat="1" ht="12" x14ac:dyDescent="0.2">
      <c r="A104" s="23"/>
      <c r="B104" s="67" t="s">
        <v>157</v>
      </c>
      <c r="C104" s="30"/>
      <c r="D104" s="26"/>
      <c r="E104" s="20"/>
    </row>
    <row r="105" spans="1:5" s="22" customFormat="1" ht="12" customHeight="1" x14ac:dyDescent="0.2">
      <c r="A105" s="23"/>
      <c r="B105" s="59" t="s">
        <v>164</v>
      </c>
      <c r="C105" s="30"/>
      <c r="D105" s="26"/>
      <c r="E105" s="20"/>
    </row>
    <row r="106" spans="1:5" s="22" customFormat="1" ht="2.25" customHeight="1" x14ac:dyDescent="0.2">
      <c r="A106" s="23"/>
      <c r="B106" s="59"/>
      <c r="C106" s="30"/>
      <c r="D106" s="26"/>
      <c r="E106" s="20"/>
    </row>
    <row r="107" spans="1:5" s="22" customFormat="1" ht="12" x14ac:dyDescent="0.2">
      <c r="A107" s="23" t="s">
        <v>60</v>
      </c>
      <c r="B107" s="33" t="str">
        <f>'ABRIGO METALICO'!C53</f>
        <v>aplicação manual de pintura com tinta látex acrílica em teto, duas demãos.</v>
      </c>
      <c r="C107" s="30" t="s">
        <v>18</v>
      </c>
      <c r="D107" s="26">
        <v>7.2</v>
      </c>
      <c r="E107" s="20"/>
    </row>
    <row r="108" spans="1:5" s="22" customFormat="1" ht="12" x14ac:dyDescent="0.2">
      <c r="A108" s="23"/>
      <c r="B108" s="33" t="s">
        <v>163</v>
      </c>
      <c r="C108" s="30"/>
      <c r="D108" s="26"/>
      <c r="E108" s="20"/>
    </row>
    <row r="109" spans="1:5" s="22" customFormat="1" ht="2.25" customHeight="1" x14ac:dyDescent="0.2">
      <c r="A109" s="23"/>
      <c r="B109" s="29"/>
      <c r="C109" s="30"/>
      <c r="D109" s="26"/>
      <c r="E109" s="20"/>
    </row>
    <row r="110" spans="1:5" s="22" customFormat="1" ht="12" x14ac:dyDescent="0.2">
      <c r="A110" s="21" t="s">
        <v>99</v>
      </c>
      <c r="B110" s="132" t="str">
        <f>'ABRIGO METALICO'!C55</f>
        <v>SERVIÇOS COMPLEMENTARES E LIMPEZA</v>
      </c>
      <c r="C110" s="132"/>
      <c r="D110" s="132"/>
      <c r="E110" s="20"/>
    </row>
    <row r="111" spans="1:5" s="22" customFormat="1" ht="24" x14ac:dyDescent="0.2">
      <c r="A111" s="23" t="s">
        <v>100</v>
      </c>
      <c r="B111" s="33" t="str">
        <f>'ABRIGO METALICO'!C56</f>
        <v>Lixeira em fibra de vidro, com capacidade 50l, com suporte (poste), FIOBERGLASS, REF. CLPD1085 ou similar</v>
      </c>
      <c r="C111" s="30" t="s">
        <v>28</v>
      </c>
      <c r="D111" s="26">
        <v>1</v>
      </c>
      <c r="E111" s="20"/>
    </row>
    <row r="112" spans="1:5" s="22" customFormat="1" ht="2.25" customHeight="1" x14ac:dyDescent="0.2">
      <c r="A112" s="23"/>
      <c r="B112" s="31"/>
      <c r="C112" s="30"/>
      <c r="D112" s="26"/>
      <c r="E112" s="20"/>
    </row>
    <row r="113" spans="1:5" s="22" customFormat="1" ht="24" x14ac:dyDescent="0.2">
      <c r="A113" s="23" t="s">
        <v>101</v>
      </c>
      <c r="B113" s="33" t="str">
        <f>'ABRIGO METALICO'!C57</f>
        <v>Brise metálico Hunter Douglas ref. Miniware # 103 cor prata ou similar, com estrutura e montagem</v>
      </c>
      <c r="C113" s="30" t="s">
        <v>18</v>
      </c>
      <c r="D113" s="26">
        <v>2.9</v>
      </c>
      <c r="E113" s="20"/>
    </row>
    <row r="114" spans="1:5" s="22" customFormat="1" ht="12" customHeight="1" x14ac:dyDescent="0.2">
      <c r="A114" s="23"/>
      <c r="B114" s="20" t="s">
        <v>124</v>
      </c>
      <c r="C114" s="30"/>
      <c r="D114" s="26"/>
      <c r="E114" s="20"/>
    </row>
    <row r="115" spans="1:5" s="22" customFormat="1" ht="2.25" customHeight="1" x14ac:dyDescent="0.2">
      <c r="A115" s="23"/>
      <c r="B115" s="20"/>
      <c r="C115" s="30"/>
      <c r="D115" s="26"/>
      <c r="E115" s="20"/>
    </row>
    <row r="116" spans="1:5" s="22" customFormat="1" ht="12" customHeight="1" x14ac:dyDescent="0.2">
      <c r="A116" s="23" t="s">
        <v>102</v>
      </c>
      <c r="B116" s="33" t="str">
        <f>'ABRIGO METALICO'!C58</f>
        <v>Limpeza geral</v>
      </c>
      <c r="C116" s="30" t="s">
        <v>18</v>
      </c>
      <c r="D116" s="26">
        <v>16.100000000000001</v>
      </c>
      <c r="E116" s="20"/>
    </row>
    <row r="117" spans="1:5" ht="15" customHeight="1" x14ac:dyDescent="0.25">
      <c r="B117" s="20" t="s">
        <v>123</v>
      </c>
    </row>
    <row r="120" spans="1:5" ht="6" customHeight="1" x14ac:dyDescent="0.25"/>
    <row r="123" spans="1:5" ht="6" customHeight="1" x14ac:dyDescent="0.25"/>
    <row r="124" spans="1:5" ht="24" customHeight="1" x14ac:dyDescent="0.25"/>
    <row r="125" spans="1:5" ht="12" customHeight="1" x14ac:dyDescent="0.25"/>
    <row r="126" spans="1:5" ht="6" customHeight="1" x14ac:dyDescent="0.25"/>
    <row r="127" spans="1:5" ht="51.75" customHeight="1" x14ac:dyDescent="0.25"/>
    <row r="129" ht="6" customHeight="1" x14ac:dyDescent="0.25"/>
    <row r="130" ht="27.75" customHeight="1" x14ac:dyDescent="0.25"/>
    <row r="144" ht="6" customHeight="1" x14ac:dyDescent="0.25"/>
    <row r="147" ht="6" customHeight="1" x14ac:dyDescent="0.25"/>
    <row r="150" ht="21.75" customHeight="1" x14ac:dyDescent="0.25"/>
    <row r="151" ht="6.75" customHeight="1" x14ac:dyDescent="0.25"/>
    <row r="152" ht="9.75" customHeight="1" x14ac:dyDescent="0.25"/>
    <row r="153" ht="6.75" customHeight="1" x14ac:dyDescent="0.25"/>
    <row r="154" ht="21.75" customHeight="1" x14ac:dyDescent="0.25"/>
    <row r="156" ht="6.75" customHeight="1" x14ac:dyDescent="0.25"/>
    <row r="157" ht="22.5" customHeight="1" x14ac:dyDescent="0.25"/>
    <row r="159" ht="6.75" customHeight="1" x14ac:dyDescent="0.25"/>
    <row r="161" ht="11.25" customHeight="1" x14ac:dyDescent="0.25"/>
    <row r="162" ht="6.75" customHeight="1" x14ac:dyDescent="0.25"/>
    <row r="163" ht="24.75" customHeight="1" x14ac:dyDescent="0.25"/>
    <row r="165" ht="6.75" customHeight="1" x14ac:dyDescent="0.25"/>
  </sheetData>
  <mergeCells count="14">
    <mergeCell ref="A22:D22"/>
    <mergeCell ref="B110:D110"/>
    <mergeCell ref="A2:D2"/>
    <mergeCell ref="A3:D3"/>
    <mergeCell ref="A4:D4"/>
    <mergeCell ref="A5:D5"/>
    <mergeCell ref="B7:D7"/>
    <mergeCell ref="B94:D94"/>
    <mergeCell ref="B23:D23"/>
    <mergeCell ref="B33:D33"/>
    <mergeCell ref="A42:D42"/>
    <mergeCell ref="B43:D43"/>
    <mergeCell ref="B68:D68"/>
    <mergeCell ref="B87:D87"/>
  </mergeCells>
  <pageMargins left="0.51181102362204722" right="0.51181102362204722" top="0.78740157480314965" bottom="0.78740157480314965" header="0.31496062992125984" footer="0.31496062992125984"/>
  <pageSetup paperSize="9" orientation="portrait" verticalDpi="599" r:id="rId1"/>
  <headerFooter>
    <oddFooter>&amp;CSUPERINTENDÊNCIA MUNICIPAL DE TRANSPORTE E TRÂNSITO - SMTT
Av. Dep. Ceci Cunha, nº 1.640 – Bairro Itapuã – CEP 57.314-105
CNPJ nº 02.533.645/0001-15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workbookViewId="0">
      <selection activeCell="R18" sqref="R18"/>
    </sheetView>
  </sheetViews>
  <sheetFormatPr defaultRowHeight="15" x14ac:dyDescent="0.25"/>
  <cols>
    <col min="1" max="1" width="5.42578125" style="39" customWidth="1"/>
    <col min="2" max="3" width="9.140625" style="39"/>
    <col min="4" max="4" width="8.7109375" style="39" customWidth="1"/>
    <col min="5" max="5" width="1.28515625" style="39" customWidth="1"/>
    <col min="6" max="7" width="9.140625" style="39" hidden="1" customWidth="1"/>
    <col min="8" max="8" width="12.140625" style="39" hidden="1" customWidth="1"/>
    <col min="9" max="9" width="7.140625" style="39" customWidth="1"/>
    <col min="10" max="10" width="12.28515625" style="39" customWidth="1"/>
    <col min="11" max="13" width="10.7109375" style="39" customWidth="1"/>
    <col min="14" max="14" width="11" style="39" customWidth="1"/>
    <col min="15" max="15" width="9.140625" style="39"/>
    <col min="16" max="258" width="9.140625" style="40"/>
    <col min="259" max="259" width="6.85546875" style="40" customWidth="1"/>
    <col min="260" max="262" width="9.140625" style="40"/>
    <col min="263" max="263" width="3.5703125" style="40" customWidth="1"/>
    <col min="264" max="266" width="0" style="40" hidden="1" customWidth="1"/>
    <col min="267" max="267" width="11.140625" style="40" customWidth="1"/>
    <col min="268" max="268" width="13.28515625" style="40" customWidth="1"/>
    <col min="269" max="269" width="13.85546875" style="40" customWidth="1"/>
    <col min="270" max="270" width="14" style="40" customWidth="1"/>
    <col min="271" max="514" width="9.140625" style="40"/>
    <col min="515" max="515" width="6.85546875" style="40" customWidth="1"/>
    <col min="516" max="518" width="9.140625" style="40"/>
    <col min="519" max="519" width="3.5703125" style="40" customWidth="1"/>
    <col min="520" max="522" width="0" style="40" hidden="1" customWidth="1"/>
    <col min="523" max="523" width="11.140625" style="40" customWidth="1"/>
    <col min="524" max="524" width="13.28515625" style="40" customWidth="1"/>
    <col min="525" max="525" width="13.85546875" style="40" customWidth="1"/>
    <col min="526" max="526" width="14" style="40" customWidth="1"/>
    <col min="527" max="770" width="9.140625" style="40"/>
    <col min="771" max="771" width="6.85546875" style="40" customWidth="1"/>
    <col min="772" max="774" width="9.140625" style="40"/>
    <col min="775" max="775" width="3.5703125" style="40" customWidth="1"/>
    <col min="776" max="778" width="0" style="40" hidden="1" customWidth="1"/>
    <col min="779" max="779" width="11.140625" style="40" customWidth="1"/>
    <col min="780" max="780" width="13.28515625" style="40" customWidth="1"/>
    <col min="781" max="781" width="13.85546875" style="40" customWidth="1"/>
    <col min="782" max="782" width="14" style="40" customWidth="1"/>
    <col min="783" max="1026" width="9.140625" style="40"/>
    <col min="1027" max="1027" width="6.85546875" style="40" customWidth="1"/>
    <col min="1028" max="1030" width="9.140625" style="40"/>
    <col min="1031" max="1031" width="3.5703125" style="40" customWidth="1"/>
    <col min="1032" max="1034" width="0" style="40" hidden="1" customWidth="1"/>
    <col min="1035" max="1035" width="11.140625" style="40" customWidth="1"/>
    <col min="1036" max="1036" width="13.28515625" style="40" customWidth="1"/>
    <col min="1037" max="1037" width="13.85546875" style="40" customWidth="1"/>
    <col min="1038" max="1038" width="14" style="40" customWidth="1"/>
    <col min="1039" max="1282" width="9.140625" style="40"/>
    <col min="1283" max="1283" width="6.85546875" style="40" customWidth="1"/>
    <col min="1284" max="1286" width="9.140625" style="40"/>
    <col min="1287" max="1287" width="3.5703125" style="40" customWidth="1"/>
    <col min="1288" max="1290" width="0" style="40" hidden="1" customWidth="1"/>
    <col min="1291" max="1291" width="11.140625" style="40" customWidth="1"/>
    <col min="1292" max="1292" width="13.28515625" style="40" customWidth="1"/>
    <col min="1293" max="1293" width="13.85546875" style="40" customWidth="1"/>
    <col min="1294" max="1294" width="14" style="40" customWidth="1"/>
    <col min="1295" max="1538" width="9.140625" style="40"/>
    <col min="1539" max="1539" width="6.85546875" style="40" customWidth="1"/>
    <col min="1540" max="1542" width="9.140625" style="40"/>
    <col min="1543" max="1543" width="3.5703125" style="40" customWidth="1"/>
    <col min="1544" max="1546" width="0" style="40" hidden="1" customWidth="1"/>
    <col min="1547" max="1547" width="11.140625" style="40" customWidth="1"/>
    <col min="1548" max="1548" width="13.28515625" style="40" customWidth="1"/>
    <col min="1549" max="1549" width="13.85546875" style="40" customWidth="1"/>
    <col min="1550" max="1550" width="14" style="40" customWidth="1"/>
    <col min="1551" max="1794" width="9.140625" style="40"/>
    <col min="1795" max="1795" width="6.85546875" style="40" customWidth="1"/>
    <col min="1796" max="1798" width="9.140625" style="40"/>
    <col min="1799" max="1799" width="3.5703125" style="40" customWidth="1"/>
    <col min="1800" max="1802" width="0" style="40" hidden="1" customWidth="1"/>
    <col min="1803" max="1803" width="11.140625" style="40" customWidth="1"/>
    <col min="1804" max="1804" width="13.28515625" style="40" customWidth="1"/>
    <col min="1805" max="1805" width="13.85546875" style="40" customWidth="1"/>
    <col min="1806" max="1806" width="14" style="40" customWidth="1"/>
    <col min="1807" max="2050" width="9.140625" style="40"/>
    <col min="2051" max="2051" width="6.85546875" style="40" customWidth="1"/>
    <col min="2052" max="2054" width="9.140625" style="40"/>
    <col min="2055" max="2055" width="3.5703125" style="40" customWidth="1"/>
    <col min="2056" max="2058" width="0" style="40" hidden="1" customWidth="1"/>
    <col min="2059" max="2059" width="11.140625" style="40" customWidth="1"/>
    <col min="2060" max="2060" width="13.28515625" style="40" customWidth="1"/>
    <col min="2061" max="2061" width="13.85546875" style="40" customWidth="1"/>
    <col min="2062" max="2062" width="14" style="40" customWidth="1"/>
    <col min="2063" max="2306" width="9.140625" style="40"/>
    <col min="2307" max="2307" width="6.85546875" style="40" customWidth="1"/>
    <col min="2308" max="2310" width="9.140625" style="40"/>
    <col min="2311" max="2311" width="3.5703125" style="40" customWidth="1"/>
    <col min="2312" max="2314" width="0" style="40" hidden="1" customWidth="1"/>
    <col min="2315" max="2315" width="11.140625" style="40" customWidth="1"/>
    <col min="2316" max="2316" width="13.28515625" style="40" customWidth="1"/>
    <col min="2317" max="2317" width="13.85546875" style="40" customWidth="1"/>
    <col min="2318" max="2318" width="14" style="40" customWidth="1"/>
    <col min="2319" max="2562" width="9.140625" style="40"/>
    <col min="2563" max="2563" width="6.85546875" style="40" customWidth="1"/>
    <col min="2564" max="2566" width="9.140625" style="40"/>
    <col min="2567" max="2567" width="3.5703125" style="40" customWidth="1"/>
    <col min="2568" max="2570" width="0" style="40" hidden="1" customWidth="1"/>
    <col min="2571" max="2571" width="11.140625" style="40" customWidth="1"/>
    <col min="2572" max="2572" width="13.28515625" style="40" customWidth="1"/>
    <col min="2573" max="2573" width="13.85546875" style="40" customWidth="1"/>
    <col min="2574" max="2574" width="14" style="40" customWidth="1"/>
    <col min="2575" max="2818" width="9.140625" style="40"/>
    <col min="2819" max="2819" width="6.85546875" style="40" customWidth="1"/>
    <col min="2820" max="2822" width="9.140625" style="40"/>
    <col min="2823" max="2823" width="3.5703125" style="40" customWidth="1"/>
    <col min="2824" max="2826" width="0" style="40" hidden="1" customWidth="1"/>
    <col min="2827" max="2827" width="11.140625" style="40" customWidth="1"/>
    <col min="2828" max="2828" width="13.28515625" style="40" customWidth="1"/>
    <col min="2829" max="2829" width="13.85546875" style="40" customWidth="1"/>
    <col min="2830" max="2830" width="14" style="40" customWidth="1"/>
    <col min="2831" max="3074" width="9.140625" style="40"/>
    <col min="3075" max="3075" width="6.85546875" style="40" customWidth="1"/>
    <col min="3076" max="3078" width="9.140625" style="40"/>
    <col min="3079" max="3079" width="3.5703125" style="40" customWidth="1"/>
    <col min="3080" max="3082" width="0" style="40" hidden="1" customWidth="1"/>
    <col min="3083" max="3083" width="11.140625" style="40" customWidth="1"/>
    <col min="3084" max="3084" width="13.28515625" style="40" customWidth="1"/>
    <col min="3085" max="3085" width="13.85546875" style="40" customWidth="1"/>
    <col min="3086" max="3086" width="14" style="40" customWidth="1"/>
    <col min="3087" max="3330" width="9.140625" style="40"/>
    <col min="3331" max="3331" width="6.85546875" style="40" customWidth="1"/>
    <col min="3332" max="3334" width="9.140625" style="40"/>
    <col min="3335" max="3335" width="3.5703125" style="40" customWidth="1"/>
    <col min="3336" max="3338" width="0" style="40" hidden="1" customWidth="1"/>
    <col min="3339" max="3339" width="11.140625" style="40" customWidth="1"/>
    <col min="3340" max="3340" width="13.28515625" style="40" customWidth="1"/>
    <col min="3341" max="3341" width="13.85546875" style="40" customWidth="1"/>
    <col min="3342" max="3342" width="14" style="40" customWidth="1"/>
    <col min="3343" max="3586" width="9.140625" style="40"/>
    <col min="3587" max="3587" width="6.85546875" style="40" customWidth="1"/>
    <col min="3588" max="3590" width="9.140625" style="40"/>
    <col min="3591" max="3591" width="3.5703125" style="40" customWidth="1"/>
    <col min="3592" max="3594" width="0" style="40" hidden="1" customWidth="1"/>
    <col min="3595" max="3595" width="11.140625" style="40" customWidth="1"/>
    <col min="3596" max="3596" width="13.28515625" style="40" customWidth="1"/>
    <col min="3597" max="3597" width="13.85546875" style="40" customWidth="1"/>
    <col min="3598" max="3598" width="14" style="40" customWidth="1"/>
    <col min="3599" max="3842" width="9.140625" style="40"/>
    <col min="3843" max="3843" width="6.85546875" style="40" customWidth="1"/>
    <col min="3844" max="3846" width="9.140625" style="40"/>
    <col min="3847" max="3847" width="3.5703125" style="40" customWidth="1"/>
    <col min="3848" max="3850" width="0" style="40" hidden="1" customWidth="1"/>
    <col min="3851" max="3851" width="11.140625" style="40" customWidth="1"/>
    <col min="3852" max="3852" width="13.28515625" style="40" customWidth="1"/>
    <col min="3853" max="3853" width="13.85546875" style="40" customWidth="1"/>
    <col min="3854" max="3854" width="14" style="40" customWidth="1"/>
    <col min="3855" max="4098" width="9.140625" style="40"/>
    <col min="4099" max="4099" width="6.85546875" style="40" customWidth="1"/>
    <col min="4100" max="4102" width="9.140625" style="40"/>
    <col min="4103" max="4103" width="3.5703125" style="40" customWidth="1"/>
    <col min="4104" max="4106" width="0" style="40" hidden="1" customWidth="1"/>
    <col min="4107" max="4107" width="11.140625" style="40" customWidth="1"/>
    <col min="4108" max="4108" width="13.28515625" style="40" customWidth="1"/>
    <col min="4109" max="4109" width="13.85546875" style="40" customWidth="1"/>
    <col min="4110" max="4110" width="14" style="40" customWidth="1"/>
    <col min="4111" max="4354" width="9.140625" style="40"/>
    <col min="4355" max="4355" width="6.85546875" style="40" customWidth="1"/>
    <col min="4356" max="4358" width="9.140625" style="40"/>
    <col min="4359" max="4359" width="3.5703125" style="40" customWidth="1"/>
    <col min="4360" max="4362" width="0" style="40" hidden="1" customWidth="1"/>
    <col min="4363" max="4363" width="11.140625" style="40" customWidth="1"/>
    <col min="4364" max="4364" width="13.28515625" style="40" customWidth="1"/>
    <col min="4365" max="4365" width="13.85546875" style="40" customWidth="1"/>
    <col min="4366" max="4366" width="14" style="40" customWidth="1"/>
    <col min="4367" max="4610" width="9.140625" style="40"/>
    <col min="4611" max="4611" width="6.85546875" style="40" customWidth="1"/>
    <col min="4612" max="4614" width="9.140625" style="40"/>
    <col min="4615" max="4615" width="3.5703125" style="40" customWidth="1"/>
    <col min="4616" max="4618" width="0" style="40" hidden="1" customWidth="1"/>
    <col min="4619" max="4619" width="11.140625" style="40" customWidth="1"/>
    <col min="4620" max="4620" width="13.28515625" style="40" customWidth="1"/>
    <col min="4621" max="4621" width="13.85546875" style="40" customWidth="1"/>
    <col min="4622" max="4622" width="14" style="40" customWidth="1"/>
    <col min="4623" max="4866" width="9.140625" style="40"/>
    <col min="4867" max="4867" width="6.85546875" style="40" customWidth="1"/>
    <col min="4868" max="4870" width="9.140625" style="40"/>
    <col min="4871" max="4871" width="3.5703125" style="40" customWidth="1"/>
    <col min="4872" max="4874" width="0" style="40" hidden="1" customWidth="1"/>
    <col min="4875" max="4875" width="11.140625" style="40" customWidth="1"/>
    <col min="4876" max="4876" width="13.28515625" style="40" customWidth="1"/>
    <col min="4877" max="4877" width="13.85546875" style="40" customWidth="1"/>
    <col min="4878" max="4878" width="14" style="40" customWidth="1"/>
    <col min="4879" max="5122" width="9.140625" style="40"/>
    <col min="5123" max="5123" width="6.85546875" style="40" customWidth="1"/>
    <col min="5124" max="5126" width="9.140625" style="40"/>
    <col min="5127" max="5127" width="3.5703125" style="40" customWidth="1"/>
    <col min="5128" max="5130" width="0" style="40" hidden="1" customWidth="1"/>
    <col min="5131" max="5131" width="11.140625" style="40" customWidth="1"/>
    <col min="5132" max="5132" width="13.28515625" style="40" customWidth="1"/>
    <col min="5133" max="5133" width="13.85546875" style="40" customWidth="1"/>
    <col min="5134" max="5134" width="14" style="40" customWidth="1"/>
    <col min="5135" max="5378" width="9.140625" style="40"/>
    <col min="5379" max="5379" width="6.85546875" style="40" customWidth="1"/>
    <col min="5380" max="5382" width="9.140625" style="40"/>
    <col min="5383" max="5383" width="3.5703125" style="40" customWidth="1"/>
    <col min="5384" max="5386" width="0" style="40" hidden="1" customWidth="1"/>
    <col min="5387" max="5387" width="11.140625" style="40" customWidth="1"/>
    <col min="5388" max="5388" width="13.28515625" style="40" customWidth="1"/>
    <col min="5389" max="5389" width="13.85546875" style="40" customWidth="1"/>
    <col min="5390" max="5390" width="14" style="40" customWidth="1"/>
    <col min="5391" max="5634" width="9.140625" style="40"/>
    <col min="5635" max="5635" width="6.85546875" style="40" customWidth="1"/>
    <col min="5636" max="5638" width="9.140625" style="40"/>
    <col min="5639" max="5639" width="3.5703125" style="40" customWidth="1"/>
    <col min="5640" max="5642" width="0" style="40" hidden="1" customWidth="1"/>
    <col min="5643" max="5643" width="11.140625" style="40" customWidth="1"/>
    <col min="5644" max="5644" width="13.28515625" style="40" customWidth="1"/>
    <col min="5645" max="5645" width="13.85546875" style="40" customWidth="1"/>
    <col min="5646" max="5646" width="14" style="40" customWidth="1"/>
    <col min="5647" max="5890" width="9.140625" style="40"/>
    <col min="5891" max="5891" width="6.85546875" style="40" customWidth="1"/>
    <col min="5892" max="5894" width="9.140625" style="40"/>
    <col min="5895" max="5895" width="3.5703125" style="40" customWidth="1"/>
    <col min="5896" max="5898" width="0" style="40" hidden="1" customWidth="1"/>
    <col min="5899" max="5899" width="11.140625" style="40" customWidth="1"/>
    <col min="5900" max="5900" width="13.28515625" style="40" customWidth="1"/>
    <col min="5901" max="5901" width="13.85546875" style="40" customWidth="1"/>
    <col min="5902" max="5902" width="14" style="40" customWidth="1"/>
    <col min="5903" max="6146" width="9.140625" style="40"/>
    <col min="6147" max="6147" width="6.85546875" style="40" customWidth="1"/>
    <col min="6148" max="6150" width="9.140625" style="40"/>
    <col min="6151" max="6151" width="3.5703125" style="40" customWidth="1"/>
    <col min="6152" max="6154" width="0" style="40" hidden="1" customWidth="1"/>
    <col min="6155" max="6155" width="11.140625" style="40" customWidth="1"/>
    <col min="6156" max="6156" width="13.28515625" style="40" customWidth="1"/>
    <col min="6157" max="6157" width="13.85546875" style="40" customWidth="1"/>
    <col min="6158" max="6158" width="14" style="40" customWidth="1"/>
    <col min="6159" max="6402" width="9.140625" style="40"/>
    <col min="6403" max="6403" width="6.85546875" style="40" customWidth="1"/>
    <col min="6404" max="6406" width="9.140625" style="40"/>
    <col min="6407" max="6407" width="3.5703125" style="40" customWidth="1"/>
    <col min="6408" max="6410" width="0" style="40" hidden="1" customWidth="1"/>
    <col min="6411" max="6411" width="11.140625" style="40" customWidth="1"/>
    <col min="6412" max="6412" width="13.28515625" style="40" customWidth="1"/>
    <col min="6413" max="6413" width="13.85546875" style="40" customWidth="1"/>
    <col min="6414" max="6414" width="14" style="40" customWidth="1"/>
    <col min="6415" max="6658" width="9.140625" style="40"/>
    <col min="6659" max="6659" width="6.85546875" style="40" customWidth="1"/>
    <col min="6660" max="6662" width="9.140625" style="40"/>
    <col min="6663" max="6663" width="3.5703125" style="40" customWidth="1"/>
    <col min="6664" max="6666" width="0" style="40" hidden="1" customWidth="1"/>
    <col min="6667" max="6667" width="11.140625" style="40" customWidth="1"/>
    <col min="6668" max="6668" width="13.28515625" style="40" customWidth="1"/>
    <col min="6669" max="6669" width="13.85546875" style="40" customWidth="1"/>
    <col min="6670" max="6670" width="14" style="40" customWidth="1"/>
    <col min="6671" max="6914" width="9.140625" style="40"/>
    <col min="6915" max="6915" width="6.85546875" style="40" customWidth="1"/>
    <col min="6916" max="6918" width="9.140625" style="40"/>
    <col min="6919" max="6919" width="3.5703125" style="40" customWidth="1"/>
    <col min="6920" max="6922" width="0" style="40" hidden="1" customWidth="1"/>
    <col min="6923" max="6923" width="11.140625" style="40" customWidth="1"/>
    <col min="6924" max="6924" width="13.28515625" style="40" customWidth="1"/>
    <col min="6925" max="6925" width="13.85546875" style="40" customWidth="1"/>
    <col min="6926" max="6926" width="14" style="40" customWidth="1"/>
    <col min="6927" max="7170" width="9.140625" style="40"/>
    <col min="7171" max="7171" width="6.85546875" style="40" customWidth="1"/>
    <col min="7172" max="7174" width="9.140625" style="40"/>
    <col min="7175" max="7175" width="3.5703125" style="40" customWidth="1"/>
    <col min="7176" max="7178" width="0" style="40" hidden="1" customWidth="1"/>
    <col min="7179" max="7179" width="11.140625" style="40" customWidth="1"/>
    <col min="7180" max="7180" width="13.28515625" style="40" customWidth="1"/>
    <col min="7181" max="7181" width="13.85546875" style="40" customWidth="1"/>
    <col min="7182" max="7182" width="14" style="40" customWidth="1"/>
    <col min="7183" max="7426" width="9.140625" style="40"/>
    <col min="7427" max="7427" width="6.85546875" style="40" customWidth="1"/>
    <col min="7428" max="7430" width="9.140625" style="40"/>
    <col min="7431" max="7431" width="3.5703125" style="40" customWidth="1"/>
    <col min="7432" max="7434" width="0" style="40" hidden="1" customWidth="1"/>
    <col min="7435" max="7435" width="11.140625" style="40" customWidth="1"/>
    <col min="7436" max="7436" width="13.28515625" style="40" customWidth="1"/>
    <col min="7437" max="7437" width="13.85546875" style="40" customWidth="1"/>
    <col min="7438" max="7438" width="14" style="40" customWidth="1"/>
    <col min="7439" max="7682" width="9.140625" style="40"/>
    <col min="7683" max="7683" width="6.85546875" style="40" customWidth="1"/>
    <col min="7684" max="7686" width="9.140625" style="40"/>
    <col min="7687" max="7687" width="3.5703125" style="40" customWidth="1"/>
    <col min="7688" max="7690" width="0" style="40" hidden="1" customWidth="1"/>
    <col min="7691" max="7691" width="11.140625" style="40" customWidth="1"/>
    <col min="7692" max="7692" width="13.28515625" style="40" customWidth="1"/>
    <col min="7693" max="7693" width="13.85546875" style="40" customWidth="1"/>
    <col min="7694" max="7694" width="14" style="40" customWidth="1"/>
    <col min="7695" max="7938" width="9.140625" style="40"/>
    <col min="7939" max="7939" width="6.85546875" style="40" customWidth="1"/>
    <col min="7940" max="7942" width="9.140625" style="40"/>
    <col min="7943" max="7943" width="3.5703125" style="40" customWidth="1"/>
    <col min="7944" max="7946" width="0" style="40" hidden="1" customWidth="1"/>
    <col min="7947" max="7947" width="11.140625" style="40" customWidth="1"/>
    <col min="7948" max="7948" width="13.28515625" style="40" customWidth="1"/>
    <col min="7949" max="7949" width="13.85546875" style="40" customWidth="1"/>
    <col min="7950" max="7950" width="14" style="40" customWidth="1"/>
    <col min="7951" max="8194" width="9.140625" style="40"/>
    <col min="8195" max="8195" width="6.85546875" style="40" customWidth="1"/>
    <col min="8196" max="8198" width="9.140625" style="40"/>
    <col min="8199" max="8199" width="3.5703125" style="40" customWidth="1"/>
    <col min="8200" max="8202" width="0" style="40" hidden="1" customWidth="1"/>
    <col min="8203" max="8203" width="11.140625" style="40" customWidth="1"/>
    <col min="8204" max="8204" width="13.28515625" style="40" customWidth="1"/>
    <col min="8205" max="8205" width="13.85546875" style="40" customWidth="1"/>
    <col min="8206" max="8206" width="14" style="40" customWidth="1"/>
    <col min="8207" max="8450" width="9.140625" style="40"/>
    <col min="8451" max="8451" width="6.85546875" style="40" customWidth="1"/>
    <col min="8452" max="8454" width="9.140625" style="40"/>
    <col min="8455" max="8455" width="3.5703125" style="40" customWidth="1"/>
    <col min="8456" max="8458" width="0" style="40" hidden="1" customWidth="1"/>
    <col min="8459" max="8459" width="11.140625" style="40" customWidth="1"/>
    <col min="8460" max="8460" width="13.28515625" style="40" customWidth="1"/>
    <col min="8461" max="8461" width="13.85546875" style="40" customWidth="1"/>
    <col min="8462" max="8462" width="14" style="40" customWidth="1"/>
    <col min="8463" max="8706" width="9.140625" style="40"/>
    <col min="8707" max="8707" width="6.85546875" style="40" customWidth="1"/>
    <col min="8708" max="8710" width="9.140625" style="40"/>
    <col min="8711" max="8711" width="3.5703125" style="40" customWidth="1"/>
    <col min="8712" max="8714" width="0" style="40" hidden="1" customWidth="1"/>
    <col min="8715" max="8715" width="11.140625" style="40" customWidth="1"/>
    <col min="8716" max="8716" width="13.28515625" style="40" customWidth="1"/>
    <col min="8717" max="8717" width="13.85546875" style="40" customWidth="1"/>
    <col min="8718" max="8718" width="14" style="40" customWidth="1"/>
    <col min="8719" max="8962" width="9.140625" style="40"/>
    <col min="8963" max="8963" width="6.85546875" style="40" customWidth="1"/>
    <col min="8964" max="8966" width="9.140625" style="40"/>
    <col min="8967" max="8967" width="3.5703125" style="40" customWidth="1"/>
    <col min="8968" max="8970" width="0" style="40" hidden="1" customWidth="1"/>
    <col min="8971" max="8971" width="11.140625" style="40" customWidth="1"/>
    <col min="8972" max="8972" width="13.28515625" style="40" customWidth="1"/>
    <col min="8973" max="8973" width="13.85546875" style="40" customWidth="1"/>
    <col min="8974" max="8974" width="14" style="40" customWidth="1"/>
    <col min="8975" max="9218" width="9.140625" style="40"/>
    <col min="9219" max="9219" width="6.85546875" style="40" customWidth="1"/>
    <col min="9220" max="9222" width="9.140625" style="40"/>
    <col min="9223" max="9223" width="3.5703125" style="40" customWidth="1"/>
    <col min="9224" max="9226" width="0" style="40" hidden="1" customWidth="1"/>
    <col min="9227" max="9227" width="11.140625" style="40" customWidth="1"/>
    <col min="9228" max="9228" width="13.28515625" style="40" customWidth="1"/>
    <col min="9229" max="9229" width="13.85546875" style="40" customWidth="1"/>
    <col min="9230" max="9230" width="14" style="40" customWidth="1"/>
    <col min="9231" max="9474" width="9.140625" style="40"/>
    <col min="9475" max="9475" width="6.85546875" style="40" customWidth="1"/>
    <col min="9476" max="9478" width="9.140625" style="40"/>
    <col min="9479" max="9479" width="3.5703125" style="40" customWidth="1"/>
    <col min="9480" max="9482" width="0" style="40" hidden="1" customWidth="1"/>
    <col min="9483" max="9483" width="11.140625" style="40" customWidth="1"/>
    <col min="9484" max="9484" width="13.28515625" style="40" customWidth="1"/>
    <col min="9485" max="9485" width="13.85546875" style="40" customWidth="1"/>
    <col min="9486" max="9486" width="14" style="40" customWidth="1"/>
    <col min="9487" max="9730" width="9.140625" style="40"/>
    <col min="9731" max="9731" width="6.85546875" style="40" customWidth="1"/>
    <col min="9732" max="9734" width="9.140625" style="40"/>
    <col min="9735" max="9735" width="3.5703125" style="40" customWidth="1"/>
    <col min="9736" max="9738" width="0" style="40" hidden="1" customWidth="1"/>
    <col min="9739" max="9739" width="11.140625" style="40" customWidth="1"/>
    <col min="9740" max="9740" width="13.28515625" style="40" customWidth="1"/>
    <col min="9741" max="9741" width="13.85546875" style="40" customWidth="1"/>
    <col min="9742" max="9742" width="14" style="40" customWidth="1"/>
    <col min="9743" max="9986" width="9.140625" style="40"/>
    <col min="9987" max="9987" width="6.85546875" style="40" customWidth="1"/>
    <col min="9988" max="9990" width="9.140625" style="40"/>
    <col min="9991" max="9991" width="3.5703125" style="40" customWidth="1"/>
    <col min="9992" max="9994" width="0" style="40" hidden="1" customWidth="1"/>
    <col min="9995" max="9995" width="11.140625" style="40" customWidth="1"/>
    <col min="9996" max="9996" width="13.28515625" style="40" customWidth="1"/>
    <col min="9997" max="9997" width="13.85546875" style="40" customWidth="1"/>
    <col min="9998" max="9998" width="14" style="40" customWidth="1"/>
    <col min="9999" max="10242" width="9.140625" style="40"/>
    <col min="10243" max="10243" width="6.85546875" style="40" customWidth="1"/>
    <col min="10244" max="10246" width="9.140625" style="40"/>
    <col min="10247" max="10247" width="3.5703125" style="40" customWidth="1"/>
    <col min="10248" max="10250" width="0" style="40" hidden="1" customWidth="1"/>
    <col min="10251" max="10251" width="11.140625" style="40" customWidth="1"/>
    <col min="10252" max="10252" width="13.28515625" style="40" customWidth="1"/>
    <col min="10253" max="10253" width="13.85546875" style="40" customWidth="1"/>
    <col min="10254" max="10254" width="14" style="40" customWidth="1"/>
    <col min="10255" max="10498" width="9.140625" style="40"/>
    <col min="10499" max="10499" width="6.85546875" style="40" customWidth="1"/>
    <col min="10500" max="10502" width="9.140625" style="40"/>
    <col min="10503" max="10503" width="3.5703125" style="40" customWidth="1"/>
    <col min="10504" max="10506" width="0" style="40" hidden="1" customWidth="1"/>
    <col min="10507" max="10507" width="11.140625" style="40" customWidth="1"/>
    <col min="10508" max="10508" width="13.28515625" style="40" customWidth="1"/>
    <col min="10509" max="10509" width="13.85546875" style="40" customWidth="1"/>
    <col min="10510" max="10510" width="14" style="40" customWidth="1"/>
    <col min="10511" max="10754" width="9.140625" style="40"/>
    <col min="10755" max="10755" width="6.85546875" style="40" customWidth="1"/>
    <col min="10756" max="10758" width="9.140625" style="40"/>
    <col min="10759" max="10759" width="3.5703125" style="40" customWidth="1"/>
    <col min="10760" max="10762" width="0" style="40" hidden="1" customWidth="1"/>
    <col min="10763" max="10763" width="11.140625" style="40" customWidth="1"/>
    <col min="10764" max="10764" width="13.28515625" style="40" customWidth="1"/>
    <col min="10765" max="10765" width="13.85546875" style="40" customWidth="1"/>
    <col min="10766" max="10766" width="14" style="40" customWidth="1"/>
    <col min="10767" max="11010" width="9.140625" style="40"/>
    <col min="11011" max="11011" width="6.85546875" style="40" customWidth="1"/>
    <col min="11012" max="11014" width="9.140625" style="40"/>
    <col min="11015" max="11015" width="3.5703125" style="40" customWidth="1"/>
    <col min="11016" max="11018" width="0" style="40" hidden="1" customWidth="1"/>
    <col min="11019" max="11019" width="11.140625" style="40" customWidth="1"/>
    <col min="11020" max="11020" width="13.28515625" style="40" customWidth="1"/>
    <col min="11021" max="11021" width="13.85546875" style="40" customWidth="1"/>
    <col min="11022" max="11022" width="14" style="40" customWidth="1"/>
    <col min="11023" max="11266" width="9.140625" style="40"/>
    <col min="11267" max="11267" width="6.85546875" style="40" customWidth="1"/>
    <col min="11268" max="11270" width="9.140625" style="40"/>
    <col min="11271" max="11271" width="3.5703125" style="40" customWidth="1"/>
    <col min="11272" max="11274" width="0" style="40" hidden="1" customWidth="1"/>
    <col min="11275" max="11275" width="11.140625" style="40" customWidth="1"/>
    <col min="11276" max="11276" width="13.28515625" style="40" customWidth="1"/>
    <col min="11277" max="11277" width="13.85546875" style="40" customWidth="1"/>
    <col min="11278" max="11278" width="14" style="40" customWidth="1"/>
    <col min="11279" max="11522" width="9.140625" style="40"/>
    <col min="11523" max="11523" width="6.85546875" style="40" customWidth="1"/>
    <col min="11524" max="11526" width="9.140625" style="40"/>
    <col min="11527" max="11527" width="3.5703125" style="40" customWidth="1"/>
    <col min="11528" max="11530" width="0" style="40" hidden="1" customWidth="1"/>
    <col min="11531" max="11531" width="11.140625" style="40" customWidth="1"/>
    <col min="11532" max="11532" width="13.28515625" style="40" customWidth="1"/>
    <col min="11533" max="11533" width="13.85546875" style="40" customWidth="1"/>
    <col min="11534" max="11534" width="14" style="40" customWidth="1"/>
    <col min="11535" max="11778" width="9.140625" style="40"/>
    <col min="11779" max="11779" width="6.85546875" style="40" customWidth="1"/>
    <col min="11780" max="11782" width="9.140625" style="40"/>
    <col min="11783" max="11783" width="3.5703125" style="40" customWidth="1"/>
    <col min="11784" max="11786" width="0" style="40" hidden="1" customWidth="1"/>
    <col min="11787" max="11787" width="11.140625" style="40" customWidth="1"/>
    <col min="11788" max="11788" width="13.28515625" style="40" customWidth="1"/>
    <col min="11789" max="11789" width="13.85546875" style="40" customWidth="1"/>
    <col min="11790" max="11790" width="14" style="40" customWidth="1"/>
    <col min="11791" max="12034" width="9.140625" style="40"/>
    <col min="12035" max="12035" width="6.85546875" style="40" customWidth="1"/>
    <col min="12036" max="12038" width="9.140625" style="40"/>
    <col min="12039" max="12039" width="3.5703125" style="40" customWidth="1"/>
    <col min="12040" max="12042" width="0" style="40" hidden="1" customWidth="1"/>
    <col min="12043" max="12043" width="11.140625" style="40" customWidth="1"/>
    <col min="12044" max="12044" width="13.28515625" style="40" customWidth="1"/>
    <col min="12045" max="12045" width="13.85546875" style="40" customWidth="1"/>
    <col min="12046" max="12046" width="14" style="40" customWidth="1"/>
    <col min="12047" max="12290" width="9.140625" style="40"/>
    <col min="12291" max="12291" width="6.85546875" style="40" customWidth="1"/>
    <col min="12292" max="12294" width="9.140625" style="40"/>
    <col min="12295" max="12295" width="3.5703125" style="40" customWidth="1"/>
    <col min="12296" max="12298" width="0" style="40" hidden="1" customWidth="1"/>
    <col min="12299" max="12299" width="11.140625" style="40" customWidth="1"/>
    <col min="12300" max="12300" width="13.28515625" style="40" customWidth="1"/>
    <col min="12301" max="12301" width="13.85546875" style="40" customWidth="1"/>
    <col min="12302" max="12302" width="14" style="40" customWidth="1"/>
    <col min="12303" max="12546" width="9.140625" style="40"/>
    <col min="12547" max="12547" width="6.85546875" style="40" customWidth="1"/>
    <col min="12548" max="12550" width="9.140625" style="40"/>
    <col min="12551" max="12551" width="3.5703125" style="40" customWidth="1"/>
    <col min="12552" max="12554" width="0" style="40" hidden="1" customWidth="1"/>
    <col min="12555" max="12555" width="11.140625" style="40" customWidth="1"/>
    <col min="12556" max="12556" width="13.28515625" style="40" customWidth="1"/>
    <col min="12557" max="12557" width="13.85546875" style="40" customWidth="1"/>
    <col min="12558" max="12558" width="14" style="40" customWidth="1"/>
    <col min="12559" max="12802" width="9.140625" style="40"/>
    <col min="12803" max="12803" width="6.85546875" style="40" customWidth="1"/>
    <col min="12804" max="12806" width="9.140625" style="40"/>
    <col min="12807" max="12807" width="3.5703125" style="40" customWidth="1"/>
    <col min="12808" max="12810" width="0" style="40" hidden="1" customWidth="1"/>
    <col min="12811" max="12811" width="11.140625" style="40" customWidth="1"/>
    <col min="12812" max="12812" width="13.28515625" style="40" customWidth="1"/>
    <col min="12813" max="12813" width="13.85546875" style="40" customWidth="1"/>
    <col min="12814" max="12814" width="14" style="40" customWidth="1"/>
    <col min="12815" max="13058" width="9.140625" style="40"/>
    <col min="13059" max="13059" width="6.85546875" style="40" customWidth="1"/>
    <col min="13060" max="13062" width="9.140625" style="40"/>
    <col min="13063" max="13063" width="3.5703125" style="40" customWidth="1"/>
    <col min="13064" max="13066" width="0" style="40" hidden="1" customWidth="1"/>
    <col min="13067" max="13067" width="11.140625" style="40" customWidth="1"/>
    <col min="13068" max="13068" width="13.28515625" style="40" customWidth="1"/>
    <col min="13069" max="13069" width="13.85546875" style="40" customWidth="1"/>
    <col min="13070" max="13070" width="14" style="40" customWidth="1"/>
    <col min="13071" max="13314" width="9.140625" style="40"/>
    <col min="13315" max="13315" width="6.85546875" style="40" customWidth="1"/>
    <col min="13316" max="13318" width="9.140625" style="40"/>
    <col min="13319" max="13319" width="3.5703125" style="40" customWidth="1"/>
    <col min="13320" max="13322" width="0" style="40" hidden="1" customWidth="1"/>
    <col min="13323" max="13323" width="11.140625" style="40" customWidth="1"/>
    <col min="13324" max="13324" width="13.28515625" style="40" customWidth="1"/>
    <col min="13325" max="13325" width="13.85546875" style="40" customWidth="1"/>
    <col min="13326" max="13326" width="14" style="40" customWidth="1"/>
    <col min="13327" max="13570" width="9.140625" style="40"/>
    <col min="13571" max="13571" width="6.85546875" style="40" customWidth="1"/>
    <col min="13572" max="13574" width="9.140625" style="40"/>
    <col min="13575" max="13575" width="3.5703125" style="40" customWidth="1"/>
    <col min="13576" max="13578" width="0" style="40" hidden="1" customWidth="1"/>
    <col min="13579" max="13579" width="11.140625" style="40" customWidth="1"/>
    <col min="13580" max="13580" width="13.28515625" style="40" customWidth="1"/>
    <col min="13581" max="13581" width="13.85546875" style="40" customWidth="1"/>
    <col min="13582" max="13582" width="14" style="40" customWidth="1"/>
    <col min="13583" max="13826" width="9.140625" style="40"/>
    <col min="13827" max="13827" width="6.85546875" style="40" customWidth="1"/>
    <col min="13828" max="13830" width="9.140625" style="40"/>
    <col min="13831" max="13831" width="3.5703125" style="40" customWidth="1"/>
    <col min="13832" max="13834" width="0" style="40" hidden="1" customWidth="1"/>
    <col min="13835" max="13835" width="11.140625" style="40" customWidth="1"/>
    <col min="13836" max="13836" width="13.28515625" style="40" customWidth="1"/>
    <col min="13837" max="13837" width="13.85546875" style="40" customWidth="1"/>
    <col min="13838" max="13838" width="14" style="40" customWidth="1"/>
    <col min="13839" max="14082" width="9.140625" style="40"/>
    <col min="14083" max="14083" width="6.85546875" style="40" customWidth="1"/>
    <col min="14084" max="14086" width="9.140625" style="40"/>
    <col min="14087" max="14087" width="3.5703125" style="40" customWidth="1"/>
    <col min="14088" max="14090" width="0" style="40" hidden="1" customWidth="1"/>
    <col min="14091" max="14091" width="11.140625" style="40" customWidth="1"/>
    <col min="14092" max="14092" width="13.28515625" style="40" customWidth="1"/>
    <col min="14093" max="14093" width="13.85546875" style="40" customWidth="1"/>
    <col min="14094" max="14094" width="14" style="40" customWidth="1"/>
    <col min="14095" max="14338" width="9.140625" style="40"/>
    <col min="14339" max="14339" width="6.85546875" style="40" customWidth="1"/>
    <col min="14340" max="14342" width="9.140625" style="40"/>
    <col min="14343" max="14343" width="3.5703125" style="40" customWidth="1"/>
    <col min="14344" max="14346" width="0" style="40" hidden="1" customWidth="1"/>
    <col min="14347" max="14347" width="11.140625" style="40" customWidth="1"/>
    <col min="14348" max="14348" width="13.28515625" style="40" customWidth="1"/>
    <col min="14349" max="14349" width="13.85546875" style="40" customWidth="1"/>
    <col min="14350" max="14350" width="14" style="40" customWidth="1"/>
    <col min="14351" max="14594" width="9.140625" style="40"/>
    <col min="14595" max="14595" width="6.85546875" style="40" customWidth="1"/>
    <col min="14596" max="14598" width="9.140625" style="40"/>
    <col min="14599" max="14599" width="3.5703125" style="40" customWidth="1"/>
    <col min="14600" max="14602" width="0" style="40" hidden="1" customWidth="1"/>
    <col min="14603" max="14603" width="11.140625" style="40" customWidth="1"/>
    <col min="14604" max="14604" width="13.28515625" style="40" customWidth="1"/>
    <col min="14605" max="14605" width="13.85546875" style="40" customWidth="1"/>
    <col min="14606" max="14606" width="14" style="40" customWidth="1"/>
    <col min="14607" max="14850" width="9.140625" style="40"/>
    <col min="14851" max="14851" width="6.85546875" style="40" customWidth="1"/>
    <col min="14852" max="14854" width="9.140625" style="40"/>
    <col min="14855" max="14855" width="3.5703125" style="40" customWidth="1"/>
    <col min="14856" max="14858" width="0" style="40" hidden="1" customWidth="1"/>
    <col min="14859" max="14859" width="11.140625" style="40" customWidth="1"/>
    <col min="14860" max="14860" width="13.28515625" style="40" customWidth="1"/>
    <col min="14861" max="14861" width="13.85546875" style="40" customWidth="1"/>
    <col min="14862" max="14862" width="14" style="40" customWidth="1"/>
    <col min="14863" max="15106" width="9.140625" style="40"/>
    <col min="15107" max="15107" width="6.85546875" style="40" customWidth="1"/>
    <col min="15108" max="15110" width="9.140625" style="40"/>
    <col min="15111" max="15111" width="3.5703125" style="40" customWidth="1"/>
    <col min="15112" max="15114" width="0" style="40" hidden="1" customWidth="1"/>
    <col min="15115" max="15115" width="11.140625" style="40" customWidth="1"/>
    <col min="15116" max="15116" width="13.28515625" style="40" customWidth="1"/>
    <col min="15117" max="15117" width="13.85546875" style="40" customWidth="1"/>
    <col min="15118" max="15118" width="14" style="40" customWidth="1"/>
    <col min="15119" max="15362" width="9.140625" style="40"/>
    <col min="15363" max="15363" width="6.85546875" style="40" customWidth="1"/>
    <col min="15364" max="15366" width="9.140625" style="40"/>
    <col min="15367" max="15367" width="3.5703125" style="40" customWidth="1"/>
    <col min="15368" max="15370" width="0" style="40" hidden="1" customWidth="1"/>
    <col min="15371" max="15371" width="11.140625" style="40" customWidth="1"/>
    <col min="15372" max="15372" width="13.28515625" style="40" customWidth="1"/>
    <col min="15373" max="15373" width="13.85546875" style="40" customWidth="1"/>
    <col min="15374" max="15374" width="14" style="40" customWidth="1"/>
    <col min="15375" max="15618" width="9.140625" style="40"/>
    <col min="15619" max="15619" width="6.85546875" style="40" customWidth="1"/>
    <col min="15620" max="15622" width="9.140625" style="40"/>
    <col min="15623" max="15623" width="3.5703125" style="40" customWidth="1"/>
    <col min="15624" max="15626" width="0" style="40" hidden="1" customWidth="1"/>
    <col min="15627" max="15627" width="11.140625" style="40" customWidth="1"/>
    <col min="15628" max="15628" width="13.28515625" style="40" customWidth="1"/>
    <col min="15629" max="15629" width="13.85546875" style="40" customWidth="1"/>
    <col min="15630" max="15630" width="14" style="40" customWidth="1"/>
    <col min="15631" max="15874" width="9.140625" style="40"/>
    <col min="15875" max="15875" width="6.85546875" style="40" customWidth="1"/>
    <col min="15876" max="15878" width="9.140625" style="40"/>
    <col min="15879" max="15879" width="3.5703125" style="40" customWidth="1"/>
    <col min="15880" max="15882" width="0" style="40" hidden="1" customWidth="1"/>
    <col min="15883" max="15883" width="11.140625" style="40" customWidth="1"/>
    <col min="15884" max="15884" width="13.28515625" style="40" customWidth="1"/>
    <col min="15885" max="15885" width="13.85546875" style="40" customWidth="1"/>
    <col min="15886" max="15886" width="14" style="40" customWidth="1"/>
    <col min="15887" max="16130" width="9.140625" style="40"/>
    <col min="16131" max="16131" width="6.85546875" style="40" customWidth="1"/>
    <col min="16132" max="16134" width="9.140625" style="40"/>
    <col min="16135" max="16135" width="3.5703125" style="40" customWidth="1"/>
    <col min="16136" max="16138" width="0" style="40" hidden="1" customWidth="1"/>
    <col min="16139" max="16139" width="11.140625" style="40" customWidth="1"/>
    <col min="16140" max="16140" width="13.28515625" style="40" customWidth="1"/>
    <col min="16141" max="16141" width="13.85546875" style="40" customWidth="1"/>
    <col min="16142" max="16142" width="14" style="40" customWidth="1"/>
    <col min="16143" max="16384" width="9.140625" style="40"/>
  </cols>
  <sheetData>
    <row r="1" spans="1:15" customFormat="1" ht="24.75" customHeight="1" x14ac:dyDescent="0.25">
      <c r="A1" s="147" t="s">
        <v>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8"/>
    </row>
    <row r="2" spans="1:15" customFormat="1" ht="24.75" customHeight="1" x14ac:dyDescent="0.25">
      <c r="A2" s="147" t="s">
        <v>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8"/>
    </row>
    <row r="3" spans="1:15" customFormat="1" ht="4.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8"/>
    </row>
    <row r="4" spans="1:15" x14ac:dyDescent="0.25">
      <c r="A4" s="148" t="str">
        <f>'ABRIGO METALICO'!A4:J4</f>
        <v>Objeto: OBRAS E SERVIÇOS DE EXECUÇÃO DE ABRIGOS METALICOS EM DIVERSOS PONTOS NO MUNICIPIO DE ARAPIRACA/AL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</row>
    <row r="5" spans="1:15" ht="19.5" customHeight="1" x14ac:dyDescent="0.2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</row>
    <row r="6" spans="1:15" ht="17.25" customHeight="1" x14ac:dyDescent="0.25">
      <c r="A6" s="141" t="s">
        <v>139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9" t="s">
        <v>138</v>
      </c>
    </row>
    <row r="7" spans="1:15" ht="9" customHeight="1" x14ac:dyDescent="0.25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9"/>
    </row>
    <row r="8" spans="1:15" ht="12.75" customHeight="1" x14ac:dyDescent="0.25">
      <c r="A8" s="146" t="s">
        <v>4</v>
      </c>
      <c r="B8" s="142" t="s">
        <v>129</v>
      </c>
      <c r="C8" s="142"/>
      <c r="D8" s="142"/>
      <c r="E8" s="142"/>
      <c r="F8" s="142"/>
      <c r="G8" s="142"/>
      <c r="H8" s="142"/>
      <c r="I8" s="143" t="s">
        <v>130</v>
      </c>
      <c r="J8" s="143"/>
      <c r="K8" s="143" t="s">
        <v>131</v>
      </c>
      <c r="L8" s="143"/>
      <c r="M8" s="143"/>
      <c r="N8" s="142" t="s">
        <v>132</v>
      </c>
    </row>
    <row r="9" spans="1:15" ht="14.25" customHeight="1" x14ac:dyDescent="0.25">
      <c r="A9" s="146"/>
      <c r="B9" s="142"/>
      <c r="C9" s="142"/>
      <c r="D9" s="142"/>
      <c r="E9" s="142"/>
      <c r="F9" s="142"/>
      <c r="G9" s="142"/>
      <c r="H9" s="142"/>
      <c r="I9" s="143"/>
      <c r="J9" s="143"/>
      <c r="K9" s="142" t="s">
        <v>133</v>
      </c>
      <c r="L9" s="142" t="s">
        <v>140</v>
      </c>
      <c r="M9" s="142" t="s">
        <v>141</v>
      </c>
      <c r="N9" s="142"/>
    </row>
    <row r="10" spans="1:15" ht="3" customHeight="1" x14ac:dyDescent="0.25">
      <c r="A10" s="146"/>
      <c r="B10" s="142"/>
      <c r="C10" s="142"/>
      <c r="D10" s="142"/>
      <c r="E10" s="142"/>
      <c r="F10" s="142"/>
      <c r="G10" s="142"/>
      <c r="H10" s="142"/>
      <c r="I10" s="143"/>
      <c r="J10" s="143"/>
      <c r="K10" s="142"/>
      <c r="L10" s="142"/>
      <c r="M10" s="142"/>
      <c r="N10" s="142"/>
    </row>
    <row r="11" spans="1:15" s="22" customFormat="1" ht="12" x14ac:dyDescent="0.2">
      <c r="A11" s="138">
        <v>1</v>
      </c>
      <c r="B11" s="144" t="str">
        <f>'ABRIGO METALICO'!C8</f>
        <v>SERVIÇOS PRELIMINARES</v>
      </c>
      <c r="C11" s="144"/>
      <c r="D11" s="144"/>
      <c r="E11" s="144"/>
      <c r="F11" s="144"/>
      <c r="G11" s="144"/>
      <c r="H11" s="144"/>
      <c r="I11" s="41" t="s">
        <v>5</v>
      </c>
      <c r="J11" s="42">
        <f>'ABRIGO METALICO'!J14</f>
        <v>2.0935140601458322E-2</v>
      </c>
      <c r="K11" s="50">
        <v>0.4</v>
      </c>
      <c r="L11" s="50">
        <v>0.3</v>
      </c>
      <c r="M11" s="50">
        <v>0.3</v>
      </c>
      <c r="N11" s="44">
        <f t="shared" ref="N11:N28" si="0">SUM(K11:M11)</f>
        <v>1</v>
      </c>
      <c r="O11" s="20"/>
    </row>
    <row r="12" spans="1:15" s="22" customFormat="1" ht="12" x14ac:dyDescent="0.2">
      <c r="A12" s="138"/>
      <c r="B12" s="144"/>
      <c r="C12" s="144"/>
      <c r="D12" s="144"/>
      <c r="E12" s="144"/>
      <c r="F12" s="144"/>
      <c r="G12" s="144"/>
      <c r="H12" s="144"/>
      <c r="I12" s="41" t="s">
        <v>134</v>
      </c>
      <c r="J12" s="41">
        <f>'ABRIGO METALICO'!I14</f>
        <v>2570.6840160000002</v>
      </c>
      <c r="K12" s="43">
        <f>PRODUCT(K11,$J$12)</f>
        <v>1028.2736064000001</v>
      </c>
      <c r="L12" s="43">
        <f t="shared" ref="L12:M12" si="1">PRODUCT(L11,$J$12)</f>
        <v>771.20520480000005</v>
      </c>
      <c r="M12" s="43">
        <f t="shared" si="1"/>
        <v>771.20520480000005</v>
      </c>
      <c r="N12" s="43">
        <f t="shared" si="0"/>
        <v>2570.6840160000002</v>
      </c>
      <c r="O12" s="20"/>
    </row>
    <row r="13" spans="1:15" s="22" customFormat="1" ht="12" x14ac:dyDescent="0.2">
      <c r="A13" s="138">
        <v>2</v>
      </c>
      <c r="B13" s="144" t="str">
        <f>'ABRIGO METALICO'!C15</f>
        <v>MOVIMENTO DE TERRA</v>
      </c>
      <c r="C13" s="144"/>
      <c r="D13" s="144"/>
      <c r="E13" s="144"/>
      <c r="F13" s="144"/>
      <c r="G13" s="144"/>
      <c r="H13" s="144"/>
      <c r="I13" s="41" t="s">
        <v>5</v>
      </c>
      <c r="J13" s="42">
        <f>'ABRIGO METALICO'!J19</f>
        <v>4.3384854348832214E-2</v>
      </c>
      <c r="K13" s="50">
        <v>0.4</v>
      </c>
      <c r="L13" s="50">
        <v>0.3</v>
      </c>
      <c r="M13" s="50">
        <v>0.3</v>
      </c>
      <c r="N13" s="44">
        <f t="shared" si="0"/>
        <v>1</v>
      </c>
      <c r="O13" s="20"/>
    </row>
    <row r="14" spans="1:15" s="22" customFormat="1" ht="12" x14ac:dyDescent="0.2">
      <c r="A14" s="138"/>
      <c r="B14" s="144"/>
      <c r="C14" s="144"/>
      <c r="D14" s="144"/>
      <c r="E14" s="144"/>
      <c r="F14" s="144"/>
      <c r="G14" s="144"/>
      <c r="H14" s="144"/>
      <c r="I14" s="41" t="s">
        <v>134</v>
      </c>
      <c r="J14" s="41">
        <f>'ABRIGO METALICO'!I19</f>
        <v>5327.3466719999997</v>
      </c>
      <c r="K14" s="43">
        <f>PRODUCT(K13,$J$14)</f>
        <v>2130.9386688</v>
      </c>
      <c r="L14" s="43">
        <f t="shared" ref="L14:M14" si="2">PRODUCT(L13,$J$14)</f>
        <v>1598.2040015999999</v>
      </c>
      <c r="M14" s="43">
        <f t="shared" si="2"/>
        <v>1598.2040015999999</v>
      </c>
      <c r="N14" s="43">
        <f t="shared" si="0"/>
        <v>5327.3466719999997</v>
      </c>
      <c r="O14" s="20"/>
    </row>
    <row r="15" spans="1:15" s="22" customFormat="1" ht="12" x14ac:dyDescent="0.2">
      <c r="A15" s="138">
        <v>3</v>
      </c>
      <c r="B15" s="145" t="str">
        <f>'ABRIGO METALICO'!C20</f>
        <v>INFRA-ESTRUTURA</v>
      </c>
      <c r="C15" s="144"/>
      <c r="D15" s="144"/>
      <c r="E15" s="144"/>
      <c r="F15" s="144"/>
      <c r="G15" s="144"/>
      <c r="H15" s="144"/>
      <c r="I15" s="41" t="s">
        <v>5</v>
      </c>
      <c r="J15" s="42">
        <f>'ABRIGO METALICO'!J24</f>
        <v>5.601477929400478E-2</v>
      </c>
      <c r="K15" s="50">
        <v>0.4</v>
      </c>
      <c r="L15" s="50">
        <v>0.3</v>
      </c>
      <c r="M15" s="50">
        <v>0.3</v>
      </c>
      <c r="N15" s="44">
        <f t="shared" si="0"/>
        <v>1</v>
      </c>
      <c r="O15" s="20"/>
    </row>
    <row r="16" spans="1:15" s="22" customFormat="1" ht="12" x14ac:dyDescent="0.2">
      <c r="A16" s="138"/>
      <c r="B16" s="144"/>
      <c r="C16" s="144"/>
      <c r="D16" s="144"/>
      <c r="E16" s="144"/>
      <c r="F16" s="144"/>
      <c r="G16" s="144"/>
      <c r="H16" s="144"/>
      <c r="I16" s="41" t="s">
        <v>134</v>
      </c>
      <c r="J16" s="41">
        <f>'ABRIGO METALICO'!I24</f>
        <v>6878.2102079999995</v>
      </c>
      <c r="K16" s="43">
        <f>PRODUCT(K15,$J$16)</f>
        <v>2751.2840832000002</v>
      </c>
      <c r="L16" s="43">
        <f t="shared" ref="L16:M16" si="3">PRODUCT(L15,$J$16)</f>
        <v>2063.4630623999997</v>
      </c>
      <c r="M16" s="43">
        <f t="shared" si="3"/>
        <v>2063.4630623999997</v>
      </c>
      <c r="N16" s="43">
        <f t="shared" si="0"/>
        <v>6878.2102080000004</v>
      </c>
      <c r="O16" s="20"/>
    </row>
    <row r="17" spans="1:15" s="22" customFormat="1" ht="12" x14ac:dyDescent="0.2">
      <c r="A17" s="138">
        <v>4</v>
      </c>
      <c r="B17" s="144" t="str">
        <f>'ABRIGO METALICO'!C25</f>
        <v>ESTRUTURA METÁLICA</v>
      </c>
      <c r="C17" s="144"/>
      <c r="D17" s="144"/>
      <c r="E17" s="144"/>
      <c r="F17" s="144"/>
      <c r="G17" s="144"/>
      <c r="H17" s="144"/>
      <c r="I17" s="41" t="s">
        <v>5</v>
      </c>
      <c r="J17" s="42">
        <f>'ABRIGO METALICO'!J36</f>
        <v>0.38141855763905819</v>
      </c>
      <c r="K17" s="50">
        <v>0.4</v>
      </c>
      <c r="L17" s="50">
        <v>0.3</v>
      </c>
      <c r="M17" s="50">
        <v>0.3</v>
      </c>
      <c r="N17" s="44">
        <f t="shared" si="0"/>
        <v>1</v>
      </c>
      <c r="O17" s="20"/>
    </row>
    <row r="18" spans="1:15" s="22" customFormat="1" ht="12" x14ac:dyDescent="0.2">
      <c r="A18" s="138"/>
      <c r="B18" s="144"/>
      <c r="C18" s="144"/>
      <c r="D18" s="144"/>
      <c r="E18" s="144"/>
      <c r="F18" s="144"/>
      <c r="G18" s="144"/>
      <c r="H18" s="144"/>
      <c r="I18" s="41" t="s">
        <v>134</v>
      </c>
      <c r="J18" s="41">
        <f>'ABRIGO METALICO'!I36</f>
        <v>46835.443247999996</v>
      </c>
      <c r="K18" s="43">
        <f>PRODUCT(K17,$J$18)</f>
        <v>18734.177299200001</v>
      </c>
      <c r="L18" s="43">
        <f t="shared" ref="L18:M18" si="4">PRODUCT(L17,$J$18)</f>
        <v>14050.632974399998</v>
      </c>
      <c r="M18" s="43">
        <f t="shared" si="4"/>
        <v>14050.632974399998</v>
      </c>
      <c r="N18" s="43">
        <f t="shared" si="0"/>
        <v>46835.443247999996</v>
      </c>
      <c r="O18" s="20"/>
    </row>
    <row r="19" spans="1:15" s="22" customFormat="1" ht="12" x14ac:dyDescent="0.2">
      <c r="A19" s="138">
        <v>5</v>
      </c>
      <c r="B19" s="144" t="str">
        <f>'ABRIGO METALICO'!C37</f>
        <v>COBERTURA</v>
      </c>
      <c r="C19" s="144"/>
      <c r="D19" s="144"/>
      <c r="E19" s="144"/>
      <c r="F19" s="144"/>
      <c r="G19" s="144"/>
      <c r="H19" s="144"/>
      <c r="I19" s="41" t="s">
        <v>5</v>
      </c>
      <c r="J19" s="42">
        <f>'ABRIGO METALICO'!J46</f>
        <v>0.16742726783202588</v>
      </c>
      <c r="K19" s="50">
        <v>0.4</v>
      </c>
      <c r="L19" s="50">
        <v>0.3</v>
      </c>
      <c r="M19" s="50">
        <v>0.3</v>
      </c>
      <c r="N19" s="44">
        <f t="shared" si="0"/>
        <v>1</v>
      </c>
      <c r="O19" s="20"/>
    </row>
    <row r="20" spans="1:15" s="22" customFormat="1" ht="12" x14ac:dyDescent="0.2">
      <c r="A20" s="138"/>
      <c r="B20" s="144"/>
      <c r="C20" s="144"/>
      <c r="D20" s="144"/>
      <c r="E20" s="144"/>
      <c r="F20" s="144"/>
      <c r="G20" s="144"/>
      <c r="H20" s="144"/>
      <c r="I20" s="41" t="s">
        <v>134</v>
      </c>
      <c r="J20" s="41">
        <f>'ABRIGO METALICO'!I46</f>
        <v>20558.85888</v>
      </c>
      <c r="K20" s="43">
        <f>PRODUCT(K19,$J$20)</f>
        <v>8223.543552000001</v>
      </c>
      <c r="L20" s="43">
        <f t="shared" ref="L20:M20" si="5">PRODUCT(L19,$J$20)</f>
        <v>6167.6576639999994</v>
      </c>
      <c r="M20" s="43">
        <f t="shared" si="5"/>
        <v>6167.6576639999994</v>
      </c>
      <c r="N20" s="43">
        <f t="shared" si="0"/>
        <v>20558.85888</v>
      </c>
      <c r="O20" s="20"/>
    </row>
    <row r="21" spans="1:15" s="22" customFormat="1" ht="12" x14ac:dyDescent="0.2">
      <c r="A21" s="138">
        <v>6</v>
      </c>
      <c r="B21" s="144" t="str">
        <f>'ABRIGO METALICO'!C47</f>
        <v>PISOS E PAVIMENTAÇÃO</v>
      </c>
      <c r="C21" s="144"/>
      <c r="D21" s="144"/>
      <c r="E21" s="144"/>
      <c r="F21" s="144"/>
      <c r="G21" s="144"/>
      <c r="H21" s="144"/>
      <c r="I21" s="41" t="s">
        <v>5</v>
      </c>
      <c r="J21" s="42">
        <f>'ABRIGO METALICO'!J50</f>
        <v>7.5547847309657051E-2</v>
      </c>
      <c r="K21" s="50">
        <v>0.4</v>
      </c>
      <c r="L21" s="50">
        <v>0.3</v>
      </c>
      <c r="M21" s="50">
        <v>0.3</v>
      </c>
      <c r="N21" s="44">
        <f t="shared" si="0"/>
        <v>1</v>
      </c>
      <c r="O21" s="20"/>
    </row>
    <row r="22" spans="1:15" s="22" customFormat="1" ht="12" x14ac:dyDescent="0.2">
      <c r="A22" s="138"/>
      <c r="B22" s="144"/>
      <c r="C22" s="144"/>
      <c r="D22" s="144"/>
      <c r="E22" s="144"/>
      <c r="F22" s="144"/>
      <c r="G22" s="144"/>
      <c r="H22" s="144"/>
      <c r="I22" s="41" t="s">
        <v>134</v>
      </c>
      <c r="J22" s="41">
        <f>'ABRIGO METALICO'!I50</f>
        <v>9276.72984</v>
      </c>
      <c r="K22" s="43">
        <f>PRODUCT(K21,$J$22)</f>
        <v>3710.6919360000002</v>
      </c>
      <c r="L22" s="43">
        <f t="shared" ref="L22:M22" si="6">PRODUCT(L21,$J$22)</f>
        <v>2783.0189519999999</v>
      </c>
      <c r="M22" s="43">
        <f t="shared" si="6"/>
        <v>2783.0189519999999</v>
      </c>
      <c r="N22" s="43">
        <f t="shared" si="0"/>
        <v>9276.72984</v>
      </c>
      <c r="O22" s="20"/>
    </row>
    <row r="23" spans="1:15" s="22" customFormat="1" ht="12" x14ac:dyDescent="0.2">
      <c r="A23" s="138">
        <v>7</v>
      </c>
      <c r="B23" s="144" t="str">
        <f>'ABRIGO METALICO'!C51</f>
        <v>PINTURAS</v>
      </c>
      <c r="C23" s="144"/>
      <c r="D23" s="144"/>
      <c r="E23" s="144"/>
      <c r="F23" s="144"/>
      <c r="G23" s="144"/>
      <c r="H23" s="144"/>
      <c r="I23" s="41" t="s">
        <v>5</v>
      </c>
      <c r="J23" s="42">
        <f>'ABRIGO METALICO'!J54</f>
        <v>6.8510586772102006E-2</v>
      </c>
      <c r="K23" s="50">
        <v>0.4</v>
      </c>
      <c r="L23" s="50">
        <v>0.3</v>
      </c>
      <c r="M23" s="50">
        <v>0.3</v>
      </c>
      <c r="N23" s="44">
        <f t="shared" si="0"/>
        <v>1</v>
      </c>
      <c r="O23" s="20"/>
    </row>
    <row r="24" spans="1:15" s="22" customFormat="1" ht="12" x14ac:dyDescent="0.2">
      <c r="A24" s="138"/>
      <c r="B24" s="144"/>
      <c r="C24" s="144"/>
      <c r="D24" s="144"/>
      <c r="E24" s="144"/>
      <c r="F24" s="144"/>
      <c r="G24" s="144"/>
      <c r="H24" s="144"/>
      <c r="I24" s="41" t="s">
        <v>134</v>
      </c>
      <c r="J24" s="41">
        <f>'ABRIGO METALICO'!I54</f>
        <v>8412.6050880000003</v>
      </c>
      <c r="K24" s="43">
        <f>PRODUCT(K23,$J$24)</f>
        <v>3365.0420352000001</v>
      </c>
      <c r="L24" s="43">
        <f t="shared" ref="L24:M24" si="7">PRODUCT(L23,$J$24)</f>
        <v>2523.7815264000001</v>
      </c>
      <c r="M24" s="43">
        <f t="shared" si="7"/>
        <v>2523.7815264000001</v>
      </c>
      <c r="N24" s="43">
        <f t="shared" si="0"/>
        <v>8412.6050880000003</v>
      </c>
      <c r="O24" s="20"/>
    </row>
    <row r="25" spans="1:15" s="22" customFormat="1" ht="12" x14ac:dyDescent="0.2">
      <c r="A25" s="138">
        <v>8</v>
      </c>
      <c r="B25" s="139" t="str">
        <f>'ABRIGO METALICO'!C55</f>
        <v>SERVIÇOS COMPLEMENTARES E LIMPEZA</v>
      </c>
      <c r="C25" s="139"/>
      <c r="D25" s="139"/>
      <c r="E25" s="139"/>
      <c r="F25" s="139"/>
      <c r="G25" s="139"/>
      <c r="H25" s="139"/>
      <c r="I25" s="41" t="s">
        <v>5</v>
      </c>
      <c r="J25" s="42">
        <f>'ABRIGO METALICO'!J59</f>
        <v>0.18676096620286151</v>
      </c>
      <c r="K25" s="50">
        <v>0.4</v>
      </c>
      <c r="L25" s="50">
        <v>0.3</v>
      </c>
      <c r="M25" s="50">
        <v>0.3</v>
      </c>
      <c r="N25" s="44">
        <f t="shared" si="0"/>
        <v>1</v>
      </c>
      <c r="O25" s="20"/>
    </row>
    <row r="26" spans="1:15" s="22" customFormat="1" ht="12" x14ac:dyDescent="0.2">
      <c r="A26" s="138"/>
      <c r="B26" s="139"/>
      <c r="C26" s="139"/>
      <c r="D26" s="139"/>
      <c r="E26" s="139"/>
      <c r="F26" s="139"/>
      <c r="G26" s="139"/>
      <c r="H26" s="139"/>
      <c r="I26" s="41" t="s">
        <v>134</v>
      </c>
      <c r="J26" s="41">
        <f>'ABRIGO METALICO'!I59</f>
        <v>22932.897359999999</v>
      </c>
      <c r="K26" s="43">
        <f>PRODUCT(K25,$J$26)</f>
        <v>9173.1589440000007</v>
      </c>
      <c r="L26" s="43">
        <f t="shared" ref="L26:M26" si="8">PRODUCT(L25,$J$26)</f>
        <v>6879.8692079999992</v>
      </c>
      <c r="M26" s="43">
        <f t="shared" si="8"/>
        <v>6879.8692079999992</v>
      </c>
      <c r="N26" s="43">
        <f t="shared" si="0"/>
        <v>22932.897359999999</v>
      </c>
      <c r="O26" s="20"/>
    </row>
    <row r="27" spans="1:15" ht="16.5" customHeight="1" x14ac:dyDescent="0.25">
      <c r="A27" s="140" t="s">
        <v>6</v>
      </c>
      <c r="B27" s="140"/>
      <c r="C27" s="140"/>
      <c r="D27" s="140"/>
      <c r="E27" s="140"/>
      <c r="F27" s="140"/>
      <c r="G27" s="140"/>
      <c r="H27" s="140"/>
      <c r="I27" s="45" t="s">
        <v>5</v>
      </c>
      <c r="J27" s="46">
        <f>'ABRIGO METALICO'!J61</f>
        <v>0.99999999999999989</v>
      </c>
      <c r="K27" s="47">
        <f>K28/$J28</f>
        <v>0.4</v>
      </c>
      <c r="L27" s="47">
        <f>L28/$J28</f>
        <v>0.29999999999999993</v>
      </c>
      <c r="M27" s="47">
        <f>M28/$J28</f>
        <v>0.29999999999999993</v>
      </c>
      <c r="N27" s="46">
        <f t="shared" si="0"/>
        <v>0.99999999999999989</v>
      </c>
    </row>
    <row r="28" spans="1:15" ht="18.75" customHeight="1" x14ac:dyDescent="0.25">
      <c r="A28" s="140"/>
      <c r="B28" s="140"/>
      <c r="C28" s="140"/>
      <c r="D28" s="140"/>
      <c r="E28" s="140"/>
      <c r="F28" s="140"/>
      <c r="G28" s="140"/>
      <c r="H28" s="140"/>
      <c r="I28" s="45" t="s">
        <v>134</v>
      </c>
      <c r="J28" s="48">
        <f>SUM(J12+J14+J16+J18+J20+J22+J24+J26)</f>
        <v>122792.775312</v>
      </c>
      <c r="K28" s="48">
        <f>SUM(K12+K14+K16+K18+K20+K22+K24+K26)</f>
        <v>49117.110124800005</v>
      </c>
      <c r="L28" s="48">
        <f t="shared" ref="L28:M28" si="9">SUM(L12+L14+L16+L18+L20+L22+L24+L26)</f>
        <v>36837.832593599989</v>
      </c>
      <c r="M28" s="48">
        <f t="shared" si="9"/>
        <v>36837.832593599989</v>
      </c>
      <c r="N28" s="49">
        <f t="shared" si="0"/>
        <v>122792.77531199998</v>
      </c>
    </row>
  </sheetData>
  <mergeCells count="31">
    <mergeCell ref="A1:N1"/>
    <mergeCell ref="A2:N2"/>
    <mergeCell ref="A3:N3"/>
    <mergeCell ref="A4:N5"/>
    <mergeCell ref="N6:N7"/>
    <mergeCell ref="I8:J10"/>
    <mergeCell ref="N8:N10"/>
    <mergeCell ref="K9:K10"/>
    <mergeCell ref="A11:A12"/>
    <mergeCell ref="B11:H12"/>
    <mergeCell ref="B15:H16"/>
    <mergeCell ref="A17:A18"/>
    <mergeCell ref="B17:H18"/>
    <mergeCell ref="A8:A10"/>
    <mergeCell ref="B8:H10"/>
    <mergeCell ref="A25:A26"/>
    <mergeCell ref="B25:H26"/>
    <mergeCell ref="A27:H28"/>
    <mergeCell ref="A6:M7"/>
    <mergeCell ref="L9:L10"/>
    <mergeCell ref="M9:M10"/>
    <mergeCell ref="K8:M8"/>
    <mergeCell ref="A19:A20"/>
    <mergeCell ref="B19:H20"/>
    <mergeCell ref="A21:A22"/>
    <mergeCell ref="B21:H22"/>
    <mergeCell ref="A23:A24"/>
    <mergeCell ref="B23:H24"/>
    <mergeCell ref="A13:A14"/>
    <mergeCell ref="B13:H14"/>
    <mergeCell ref="A15:A16"/>
  </mergeCells>
  <pageMargins left="0.59055118110236227" right="0.51181102362204722" top="1.1811023622047245" bottom="0.39370078740157483" header="0.31496062992125984" footer="0.31496062992125984"/>
  <pageSetup paperSize="9" scale="95" fitToHeight="0" orientation="portrait" verticalDpi="599" r:id="rId1"/>
  <headerFooter>
    <oddHeader xml:space="preserve">&amp;C 
</oddHeader>
    <oddFooter>&amp;CSUPERINTENDÊNCIA MUNICIPAL DE TRANSPORTE E TRÂNSITO - SMTT
Av. Dep. Ceci Cunha, nº 1.640 – Bairro Itapuã – CEP 57.314-105
CNPJ nº 02.533.645/0001-15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workbookViewId="0">
      <selection activeCell="O37" sqref="O37"/>
    </sheetView>
  </sheetViews>
  <sheetFormatPr defaultRowHeight="15" x14ac:dyDescent="0.25"/>
  <cols>
    <col min="1" max="1" width="5.140625" style="96" customWidth="1"/>
    <col min="2" max="2" width="10.42578125" style="72" customWidth="1"/>
    <col min="3" max="3" width="53.7109375" style="36" customWidth="1"/>
    <col min="4" max="4" width="6.140625" style="37" customWidth="1"/>
    <col min="5" max="5" width="6.85546875" style="70" customWidth="1"/>
    <col min="6" max="6" width="8.85546875" style="70" customWidth="1"/>
    <col min="7" max="7" width="10" style="70" customWidth="1"/>
    <col min="8" max="8" width="9.42578125" style="71" customWidth="1"/>
    <col min="9" max="9" width="10.7109375" style="71" customWidth="1"/>
    <col min="10" max="10" width="8.85546875" style="37" customWidth="1"/>
    <col min="11" max="11" width="11.7109375" style="74" customWidth="1"/>
    <col min="12" max="12" width="6.5703125" style="73" customWidth="1"/>
    <col min="258" max="258" width="8.28515625" customWidth="1"/>
    <col min="259" max="259" width="12.28515625" customWidth="1"/>
    <col min="260" max="260" width="49.85546875" customWidth="1"/>
    <col min="261" max="261" width="6.140625" customWidth="1"/>
    <col min="262" max="262" width="7.7109375" customWidth="1"/>
    <col min="263" max="263" width="8.85546875" customWidth="1"/>
    <col min="264" max="264" width="10" customWidth="1"/>
    <col min="265" max="265" width="9.42578125" customWidth="1"/>
    <col min="266" max="266" width="8.85546875" customWidth="1"/>
    <col min="267" max="267" width="12.7109375" customWidth="1"/>
    <col min="268" max="268" width="6.5703125" customWidth="1"/>
    <col min="514" max="514" width="8.28515625" customWidth="1"/>
    <col min="515" max="515" width="12.28515625" customWidth="1"/>
    <col min="516" max="516" width="49.85546875" customWidth="1"/>
    <col min="517" max="517" width="6.140625" customWidth="1"/>
    <col min="518" max="518" width="7.7109375" customWidth="1"/>
    <col min="519" max="519" width="8.85546875" customWidth="1"/>
    <col min="520" max="520" width="10" customWidth="1"/>
    <col min="521" max="521" width="9.42578125" customWidth="1"/>
    <col min="522" max="522" width="8.85546875" customWidth="1"/>
    <col min="523" max="523" width="12.7109375" customWidth="1"/>
    <col min="524" max="524" width="6.5703125" customWidth="1"/>
    <col min="770" max="770" width="8.28515625" customWidth="1"/>
    <col min="771" max="771" width="12.28515625" customWidth="1"/>
    <col min="772" max="772" width="49.85546875" customWidth="1"/>
    <col min="773" max="773" width="6.140625" customWidth="1"/>
    <col min="774" max="774" width="7.7109375" customWidth="1"/>
    <col min="775" max="775" width="8.85546875" customWidth="1"/>
    <col min="776" max="776" width="10" customWidth="1"/>
    <col min="777" max="777" width="9.42578125" customWidth="1"/>
    <col min="778" max="778" width="8.85546875" customWidth="1"/>
    <col min="779" max="779" width="12.7109375" customWidth="1"/>
    <col min="780" max="780" width="6.5703125" customWidth="1"/>
    <col min="1026" max="1026" width="8.28515625" customWidth="1"/>
    <col min="1027" max="1027" width="12.28515625" customWidth="1"/>
    <col min="1028" max="1028" width="49.85546875" customWidth="1"/>
    <col min="1029" max="1029" width="6.140625" customWidth="1"/>
    <col min="1030" max="1030" width="7.7109375" customWidth="1"/>
    <col min="1031" max="1031" width="8.85546875" customWidth="1"/>
    <col min="1032" max="1032" width="10" customWidth="1"/>
    <col min="1033" max="1033" width="9.42578125" customWidth="1"/>
    <col min="1034" max="1034" width="8.85546875" customWidth="1"/>
    <col min="1035" max="1035" width="12.7109375" customWidth="1"/>
    <col min="1036" max="1036" width="6.5703125" customWidth="1"/>
    <col min="1282" max="1282" width="8.28515625" customWidth="1"/>
    <col min="1283" max="1283" width="12.28515625" customWidth="1"/>
    <col min="1284" max="1284" width="49.85546875" customWidth="1"/>
    <col min="1285" max="1285" width="6.140625" customWidth="1"/>
    <col min="1286" max="1286" width="7.7109375" customWidth="1"/>
    <col min="1287" max="1287" width="8.85546875" customWidth="1"/>
    <col min="1288" max="1288" width="10" customWidth="1"/>
    <col min="1289" max="1289" width="9.42578125" customWidth="1"/>
    <col min="1290" max="1290" width="8.85546875" customWidth="1"/>
    <col min="1291" max="1291" width="12.7109375" customWidth="1"/>
    <col min="1292" max="1292" width="6.5703125" customWidth="1"/>
    <col min="1538" max="1538" width="8.28515625" customWidth="1"/>
    <col min="1539" max="1539" width="12.28515625" customWidth="1"/>
    <col min="1540" max="1540" width="49.85546875" customWidth="1"/>
    <col min="1541" max="1541" width="6.140625" customWidth="1"/>
    <col min="1542" max="1542" width="7.7109375" customWidth="1"/>
    <col min="1543" max="1543" width="8.85546875" customWidth="1"/>
    <col min="1544" max="1544" width="10" customWidth="1"/>
    <col min="1545" max="1545" width="9.42578125" customWidth="1"/>
    <col min="1546" max="1546" width="8.85546875" customWidth="1"/>
    <col min="1547" max="1547" width="12.7109375" customWidth="1"/>
    <col min="1548" max="1548" width="6.5703125" customWidth="1"/>
    <col min="1794" max="1794" width="8.28515625" customWidth="1"/>
    <col min="1795" max="1795" width="12.28515625" customWidth="1"/>
    <col min="1796" max="1796" width="49.85546875" customWidth="1"/>
    <col min="1797" max="1797" width="6.140625" customWidth="1"/>
    <col min="1798" max="1798" width="7.7109375" customWidth="1"/>
    <col min="1799" max="1799" width="8.85546875" customWidth="1"/>
    <col min="1800" max="1800" width="10" customWidth="1"/>
    <col min="1801" max="1801" width="9.42578125" customWidth="1"/>
    <col min="1802" max="1802" width="8.85546875" customWidth="1"/>
    <col min="1803" max="1803" width="12.7109375" customWidth="1"/>
    <col min="1804" max="1804" width="6.5703125" customWidth="1"/>
    <col min="2050" max="2050" width="8.28515625" customWidth="1"/>
    <col min="2051" max="2051" width="12.28515625" customWidth="1"/>
    <col min="2052" max="2052" width="49.85546875" customWidth="1"/>
    <col min="2053" max="2053" width="6.140625" customWidth="1"/>
    <col min="2054" max="2054" width="7.7109375" customWidth="1"/>
    <col min="2055" max="2055" width="8.85546875" customWidth="1"/>
    <col min="2056" max="2056" width="10" customWidth="1"/>
    <col min="2057" max="2057" width="9.42578125" customWidth="1"/>
    <col min="2058" max="2058" width="8.85546875" customWidth="1"/>
    <col min="2059" max="2059" width="12.7109375" customWidth="1"/>
    <col min="2060" max="2060" width="6.5703125" customWidth="1"/>
    <col min="2306" max="2306" width="8.28515625" customWidth="1"/>
    <col min="2307" max="2307" width="12.28515625" customWidth="1"/>
    <col min="2308" max="2308" width="49.85546875" customWidth="1"/>
    <col min="2309" max="2309" width="6.140625" customWidth="1"/>
    <col min="2310" max="2310" width="7.7109375" customWidth="1"/>
    <col min="2311" max="2311" width="8.85546875" customWidth="1"/>
    <col min="2312" max="2312" width="10" customWidth="1"/>
    <col min="2313" max="2313" width="9.42578125" customWidth="1"/>
    <col min="2314" max="2314" width="8.85546875" customWidth="1"/>
    <col min="2315" max="2315" width="12.7109375" customWidth="1"/>
    <col min="2316" max="2316" width="6.5703125" customWidth="1"/>
    <col min="2562" max="2562" width="8.28515625" customWidth="1"/>
    <col min="2563" max="2563" width="12.28515625" customWidth="1"/>
    <col min="2564" max="2564" width="49.85546875" customWidth="1"/>
    <col min="2565" max="2565" width="6.140625" customWidth="1"/>
    <col min="2566" max="2566" width="7.7109375" customWidth="1"/>
    <col min="2567" max="2567" width="8.85546875" customWidth="1"/>
    <col min="2568" max="2568" width="10" customWidth="1"/>
    <col min="2569" max="2569" width="9.42578125" customWidth="1"/>
    <col min="2570" max="2570" width="8.85546875" customWidth="1"/>
    <col min="2571" max="2571" width="12.7109375" customWidth="1"/>
    <col min="2572" max="2572" width="6.5703125" customWidth="1"/>
    <col min="2818" max="2818" width="8.28515625" customWidth="1"/>
    <col min="2819" max="2819" width="12.28515625" customWidth="1"/>
    <col min="2820" max="2820" width="49.85546875" customWidth="1"/>
    <col min="2821" max="2821" width="6.140625" customWidth="1"/>
    <col min="2822" max="2822" width="7.7109375" customWidth="1"/>
    <col min="2823" max="2823" width="8.85546875" customWidth="1"/>
    <col min="2824" max="2824" width="10" customWidth="1"/>
    <col min="2825" max="2825" width="9.42578125" customWidth="1"/>
    <col min="2826" max="2826" width="8.85546875" customWidth="1"/>
    <col min="2827" max="2827" width="12.7109375" customWidth="1"/>
    <col min="2828" max="2828" width="6.5703125" customWidth="1"/>
    <col min="3074" max="3074" width="8.28515625" customWidth="1"/>
    <col min="3075" max="3075" width="12.28515625" customWidth="1"/>
    <col min="3076" max="3076" width="49.85546875" customWidth="1"/>
    <col min="3077" max="3077" width="6.140625" customWidth="1"/>
    <col min="3078" max="3078" width="7.7109375" customWidth="1"/>
    <col min="3079" max="3079" width="8.85546875" customWidth="1"/>
    <col min="3080" max="3080" width="10" customWidth="1"/>
    <col min="3081" max="3081" width="9.42578125" customWidth="1"/>
    <col min="3082" max="3082" width="8.85546875" customWidth="1"/>
    <col min="3083" max="3083" width="12.7109375" customWidth="1"/>
    <col min="3084" max="3084" width="6.5703125" customWidth="1"/>
    <col min="3330" max="3330" width="8.28515625" customWidth="1"/>
    <col min="3331" max="3331" width="12.28515625" customWidth="1"/>
    <col min="3332" max="3332" width="49.85546875" customWidth="1"/>
    <col min="3333" max="3333" width="6.140625" customWidth="1"/>
    <col min="3334" max="3334" width="7.7109375" customWidth="1"/>
    <col min="3335" max="3335" width="8.85546875" customWidth="1"/>
    <col min="3336" max="3336" width="10" customWidth="1"/>
    <col min="3337" max="3337" width="9.42578125" customWidth="1"/>
    <col min="3338" max="3338" width="8.85546875" customWidth="1"/>
    <col min="3339" max="3339" width="12.7109375" customWidth="1"/>
    <col min="3340" max="3340" width="6.5703125" customWidth="1"/>
    <col min="3586" max="3586" width="8.28515625" customWidth="1"/>
    <col min="3587" max="3587" width="12.28515625" customWidth="1"/>
    <col min="3588" max="3588" width="49.85546875" customWidth="1"/>
    <col min="3589" max="3589" width="6.140625" customWidth="1"/>
    <col min="3590" max="3590" width="7.7109375" customWidth="1"/>
    <col min="3591" max="3591" width="8.85546875" customWidth="1"/>
    <col min="3592" max="3592" width="10" customWidth="1"/>
    <col min="3593" max="3593" width="9.42578125" customWidth="1"/>
    <col min="3594" max="3594" width="8.85546875" customWidth="1"/>
    <col min="3595" max="3595" width="12.7109375" customWidth="1"/>
    <col min="3596" max="3596" width="6.5703125" customWidth="1"/>
    <col min="3842" max="3842" width="8.28515625" customWidth="1"/>
    <col min="3843" max="3843" width="12.28515625" customWidth="1"/>
    <col min="3844" max="3844" width="49.85546875" customWidth="1"/>
    <col min="3845" max="3845" width="6.140625" customWidth="1"/>
    <col min="3846" max="3846" width="7.7109375" customWidth="1"/>
    <col min="3847" max="3847" width="8.85546875" customWidth="1"/>
    <col min="3848" max="3848" width="10" customWidth="1"/>
    <col min="3849" max="3849" width="9.42578125" customWidth="1"/>
    <col min="3850" max="3850" width="8.85546875" customWidth="1"/>
    <col min="3851" max="3851" width="12.7109375" customWidth="1"/>
    <col min="3852" max="3852" width="6.5703125" customWidth="1"/>
    <col min="4098" max="4098" width="8.28515625" customWidth="1"/>
    <col min="4099" max="4099" width="12.28515625" customWidth="1"/>
    <col min="4100" max="4100" width="49.85546875" customWidth="1"/>
    <col min="4101" max="4101" width="6.140625" customWidth="1"/>
    <col min="4102" max="4102" width="7.7109375" customWidth="1"/>
    <col min="4103" max="4103" width="8.85546875" customWidth="1"/>
    <col min="4104" max="4104" width="10" customWidth="1"/>
    <col min="4105" max="4105" width="9.42578125" customWidth="1"/>
    <col min="4106" max="4106" width="8.85546875" customWidth="1"/>
    <col min="4107" max="4107" width="12.7109375" customWidth="1"/>
    <col min="4108" max="4108" width="6.5703125" customWidth="1"/>
    <col min="4354" max="4354" width="8.28515625" customWidth="1"/>
    <col min="4355" max="4355" width="12.28515625" customWidth="1"/>
    <col min="4356" max="4356" width="49.85546875" customWidth="1"/>
    <col min="4357" max="4357" width="6.140625" customWidth="1"/>
    <col min="4358" max="4358" width="7.7109375" customWidth="1"/>
    <col min="4359" max="4359" width="8.85546875" customWidth="1"/>
    <col min="4360" max="4360" width="10" customWidth="1"/>
    <col min="4361" max="4361" width="9.42578125" customWidth="1"/>
    <col min="4362" max="4362" width="8.85546875" customWidth="1"/>
    <col min="4363" max="4363" width="12.7109375" customWidth="1"/>
    <col min="4364" max="4364" width="6.5703125" customWidth="1"/>
    <col min="4610" max="4610" width="8.28515625" customWidth="1"/>
    <col min="4611" max="4611" width="12.28515625" customWidth="1"/>
    <col min="4612" max="4612" width="49.85546875" customWidth="1"/>
    <col min="4613" max="4613" width="6.140625" customWidth="1"/>
    <col min="4614" max="4614" width="7.7109375" customWidth="1"/>
    <col min="4615" max="4615" width="8.85546875" customWidth="1"/>
    <col min="4616" max="4616" width="10" customWidth="1"/>
    <col min="4617" max="4617" width="9.42578125" customWidth="1"/>
    <col min="4618" max="4618" width="8.85546875" customWidth="1"/>
    <col min="4619" max="4619" width="12.7109375" customWidth="1"/>
    <col min="4620" max="4620" width="6.5703125" customWidth="1"/>
    <col min="4866" max="4866" width="8.28515625" customWidth="1"/>
    <col min="4867" max="4867" width="12.28515625" customWidth="1"/>
    <col min="4868" max="4868" width="49.85546875" customWidth="1"/>
    <col min="4869" max="4869" width="6.140625" customWidth="1"/>
    <col min="4870" max="4870" width="7.7109375" customWidth="1"/>
    <col min="4871" max="4871" width="8.85546875" customWidth="1"/>
    <col min="4872" max="4872" width="10" customWidth="1"/>
    <col min="4873" max="4873" width="9.42578125" customWidth="1"/>
    <col min="4874" max="4874" width="8.85546875" customWidth="1"/>
    <col min="4875" max="4875" width="12.7109375" customWidth="1"/>
    <col min="4876" max="4876" width="6.5703125" customWidth="1"/>
    <col min="5122" max="5122" width="8.28515625" customWidth="1"/>
    <col min="5123" max="5123" width="12.28515625" customWidth="1"/>
    <col min="5124" max="5124" width="49.85546875" customWidth="1"/>
    <col min="5125" max="5125" width="6.140625" customWidth="1"/>
    <col min="5126" max="5126" width="7.7109375" customWidth="1"/>
    <col min="5127" max="5127" width="8.85546875" customWidth="1"/>
    <col min="5128" max="5128" width="10" customWidth="1"/>
    <col min="5129" max="5129" width="9.42578125" customWidth="1"/>
    <col min="5130" max="5130" width="8.85546875" customWidth="1"/>
    <col min="5131" max="5131" width="12.7109375" customWidth="1"/>
    <col min="5132" max="5132" width="6.5703125" customWidth="1"/>
    <col min="5378" max="5378" width="8.28515625" customWidth="1"/>
    <col min="5379" max="5379" width="12.28515625" customWidth="1"/>
    <col min="5380" max="5380" width="49.85546875" customWidth="1"/>
    <col min="5381" max="5381" width="6.140625" customWidth="1"/>
    <col min="5382" max="5382" width="7.7109375" customWidth="1"/>
    <col min="5383" max="5383" width="8.85546875" customWidth="1"/>
    <col min="5384" max="5384" width="10" customWidth="1"/>
    <col min="5385" max="5385" width="9.42578125" customWidth="1"/>
    <col min="5386" max="5386" width="8.85546875" customWidth="1"/>
    <col min="5387" max="5387" width="12.7109375" customWidth="1"/>
    <col min="5388" max="5388" width="6.5703125" customWidth="1"/>
    <col min="5634" max="5634" width="8.28515625" customWidth="1"/>
    <col min="5635" max="5635" width="12.28515625" customWidth="1"/>
    <col min="5636" max="5636" width="49.85546875" customWidth="1"/>
    <col min="5637" max="5637" width="6.140625" customWidth="1"/>
    <col min="5638" max="5638" width="7.7109375" customWidth="1"/>
    <col min="5639" max="5639" width="8.85546875" customWidth="1"/>
    <col min="5640" max="5640" width="10" customWidth="1"/>
    <col min="5641" max="5641" width="9.42578125" customWidth="1"/>
    <col min="5642" max="5642" width="8.85546875" customWidth="1"/>
    <col min="5643" max="5643" width="12.7109375" customWidth="1"/>
    <col min="5644" max="5644" width="6.5703125" customWidth="1"/>
    <col min="5890" max="5890" width="8.28515625" customWidth="1"/>
    <col min="5891" max="5891" width="12.28515625" customWidth="1"/>
    <col min="5892" max="5892" width="49.85546875" customWidth="1"/>
    <col min="5893" max="5893" width="6.140625" customWidth="1"/>
    <col min="5894" max="5894" width="7.7109375" customWidth="1"/>
    <col min="5895" max="5895" width="8.85546875" customWidth="1"/>
    <col min="5896" max="5896" width="10" customWidth="1"/>
    <col min="5897" max="5897" width="9.42578125" customWidth="1"/>
    <col min="5898" max="5898" width="8.85546875" customWidth="1"/>
    <col min="5899" max="5899" width="12.7109375" customWidth="1"/>
    <col min="5900" max="5900" width="6.5703125" customWidth="1"/>
    <col min="6146" max="6146" width="8.28515625" customWidth="1"/>
    <col min="6147" max="6147" width="12.28515625" customWidth="1"/>
    <col min="6148" max="6148" width="49.85546875" customWidth="1"/>
    <col min="6149" max="6149" width="6.140625" customWidth="1"/>
    <col min="6150" max="6150" width="7.7109375" customWidth="1"/>
    <col min="6151" max="6151" width="8.85546875" customWidth="1"/>
    <col min="6152" max="6152" width="10" customWidth="1"/>
    <col min="6153" max="6153" width="9.42578125" customWidth="1"/>
    <col min="6154" max="6154" width="8.85546875" customWidth="1"/>
    <col min="6155" max="6155" width="12.7109375" customWidth="1"/>
    <col min="6156" max="6156" width="6.5703125" customWidth="1"/>
    <col min="6402" max="6402" width="8.28515625" customWidth="1"/>
    <col min="6403" max="6403" width="12.28515625" customWidth="1"/>
    <col min="6404" max="6404" width="49.85546875" customWidth="1"/>
    <col min="6405" max="6405" width="6.140625" customWidth="1"/>
    <col min="6406" max="6406" width="7.7109375" customWidth="1"/>
    <col min="6407" max="6407" width="8.85546875" customWidth="1"/>
    <col min="6408" max="6408" width="10" customWidth="1"/>
    <col min="6409" max="6409" width="9.42578125" customWidth="1"/>
    <col min="6410" max="6410" width="8.85546875" customWidth="1"/>
    <col min="6411" max="6411" width="12.7109375" customWidth="1"/>
    <col min="6412" max="6412" width="6.5703125" customWidth="1"/>
    <col min="6658" max="6658" width="8.28515625" customWidth="1"/>
    <col min="6659" max="6659" width="12.28515625" customWidth="1"/>
    <col min="6660" max="6660" width="49.85546875" customWidth="1"/>
    <col min="6661" max="6661" width="6.140625" customWidth="1"/>
    <col min="6662" max="6662" width="7.7109375" customWidth="1"/>
    <col min="6663" max="6663" width="8.85546875" customWidth="1"/>
    <col min="6664" max="6664" width="10" customWidth="1"/>
    <col min="6665" max="6665" width="9.42578125" customWidth="1"/>
    <col min="6666" max="6666" width="8.85546875" customWidth="1"/>
    <col min="6667" max="6667" width="12.7109375" customWidth="1"/>
    <col min="6668" max="6668" width="6.5703125" customWidth="1"/>
    <col min="6914" max="6914" width="8.28515625" customWidth="1"/>
    <col min="6915" max="6915" width="12.28515625" customWidth="1"/>
    <col min="6916" max="6916" width="49.85546875" customWidth="1"/>
    <col min="6917" max="6917" width="6.140625" customWidth="1"/>
    <col min="6918" max="6918" width="7.7109375" customWidth="1"/>
    <col min="6919" max="6919" width="8.85546875" customWidth="1"/>
    <col min="6920" max="6920" width="10" customWidth="1"/>
    <col min="6921" max="6921" width="9.42578125" customWidth="1"/>
    <col min="6922" max="6922" width="8.85546875" customWidth="1"/>
    <col min="6923" max="6923" width="12.7109375" customWidth="1"/>
    <col min="6924" max="6924" width="6.5703125" customWidth="1"/>
    <col min="7170" max="7170" width="8.28515625" customWidth="1"/>
    <col min="7171" max="7171" width="12.28515625" customWidth="1"/>
    <col min="7172" max="7172" width="49.85546875" customWidth="1"/>
    <col min="7173" max="7173" width="6.140625" customWidth="1"/>
    <col min="7174" max="7174" width="7.7109375" customWidth="1"/>
    <col min="7175" max="7175" width="8.85546875" customWidth="1"/>
    <col min="7176" max="7176" width="10" customWidth="1"/>
    <col min="7177" max="7177" width="9.42578125" customWidth="1"/>
    <col min="7178" max="7178" width="8.85546875" customWidth="1"/>
    <col min="7179" max="7179" width="12.7109375" customWidth="1"/>
    <col min="7180" max="7180" width="6.5703125" customWidth="1"/>
    <col min="7426" max="7426" width="8.28515625" customWidth="1"/>
    <col min="7427" max="7427" width="12.28515625" customWidth="1"/>
    <col min="7428" max="7428" width="49.85546875" customWidth="1"/>
    <col min="7429" max="7429" width="6.140625" customWidth="1"/>
    <col min="7430" max="7430" width="7.7109375" customWidth="1"/>
    <col min="7431" max="7431" width="8.85546875" customWidth="1"/>
    <col min="7432" max="7432" width="10" customWidth="1"/>
    <col min="7433" max="7433" width="9.42578125" customWidth="1"/>
    <col min="7434" max="7434" width="8.85546875" customWidth="1"/>
    <col min="7435" max="7435" width="12.7109375" customWidth="1"/>
    <col min="7436" max="7436" width="6.5703125" customWidth="1"/>
    <col min="7682" max="7682" width="8.28515625" customWidth="1"/>
    <col min="7683" max="7683" width="12.28515625" customWidth="1"/>
    <col min="7684" max="7684" width="49.85546875" customWidth="1"/>
    <col min="7685" max="7685" width="6.140625" customWidth="1"/>
    <col min="7686" max="7686" width="7.7109375" customWidth="1"/>
    <col min="7687" max="7687" width="8.85546875" customWidth="1"/>
    <col min="7688" max="7688" width="10" customWidth="1"/>
    <col min="7689" max="7689" width="9.42578125" customWidth="1"/>
    <col min="7690" max="7690" width="8.85546875" customWidth="1"/>
    <col min="7691" max="7691" width="12.7109375" customWidth="1"/>
    <col min="7692" max="7692" width="6.5703125" customWidth="1"/>
    <col min="7938" max="7938" width="8.28515625" customWidth="1"/>
    <col min="7939" max="7939" width="12.28515625" customWidth="1"/>
    <col min="7940" max="7940" width="49.85546875" customWidth="1"/>
    <col min="7941" max="7941" width="6.140625" customWidth="1"/>
    <col min="7942" max="7942" width="7.7109375" customWidth="1"/>
    <col min="7943" max="7943" width="8.85546875" customWidth="1"/>
    <col min="7944" max="7944" width="10" customWidth="1"/>
    <col min="7945" max="7945" width="9.42578125" customWidth="1"/>
    <col min="7946" max="7946" width="8.85546875" customWidth="1"/>
    <col min="7947" max="7947" width="12.7109375" customWidth="1"/>
    <col min="7948" max="7948" width="6.5703125" customWidth="1"/>
    <col min="8194" max="8194" width="8.28515625" customWidth="1"/>
    <col min="8195" max="8195" width="12.28515625" customWidth="1"/>
    <col min="8196" max="8196" width="49.85546875" customWidth="1"/>
    <col min="8197" max="8197" width="6.140625" customWidth="1"/>
    <col min="8198" max="8198" width="7.7109375" customWidth="1"/>
    <col min="8199" max="8199" width="8.85546875" customWidth="1"/>
    <col min="8200" max="8200" width="10" customWidth="1"/>
    <col min="8201" max="8201" width="9.42578125" customWidth="1"/>
    <col min="8202" max="8202" width="8.85546875" customWidth="1"/>
    <col min="8203" max="8203" width="12.7109375" customWidth="1"/>
    <col min="8204" max="8204" width="6.5703125" customWidth="1"/>
    <col min="8450" max="8450" width="8.28515625" customWidth="1"/>
    <col min="8451" max="8451" width="12.28515625" customWidth="1"/>
    <col min="8452" max="8452" width="49.85546875" customWidth="1"/>
    <col min="8453" max="8453" width="6.140625" customWidth="1"/>
    <col min="8454" max="8454" width="7.7109375" customWidth="1"/>
    <col min="8455" max="8455" width="8.85546875" customWidth="1"/>
    <col min="8456" max="8456" width="10" customWidth="1"/>
    <col min="8457" max="8457" width="9.42578125" customWidth="1"/>
    <col min="8458" max="8458" width="8.85546875" customWidth="1"/>
    <col min="8459" max="8459" width="12.7109375" customWidth="1"/>
    <col min="8460" max="8460" width="6.5703125" customWidth="1"/>
    <col min="8706" max="8706" width="8.28515625" customWidth="1"/>
    <col min="8707" max="8707" width="12.28515625" customWidth="1"/>
    <col min="8708" max="8708" width="49.85546875" customWidth="1"/>
    <col min="8709" max="8709" width="6.140625" customWidth="1"/>
    <col min="8710" max="8710" width="7.7109375" customWidth="1"/>
    <col min="8711" max="8711" width="8.85546875" customWidth="1"/>
    <col min="8712" max="8712" width="10" customWidth="1"/>
    <col min="8713" max="8713" width="9.42578125" customWidth="1"/>
    <col min="8714" max="8714" width="8.85546875" customWidth="1"/>
    <col min="8715" max="8715" width="12.7109375" customWidth="1"/>
    <col min="8716" max="8716" width="6.5703125" customWidth="1"/>
    <col min="8962" max="8962" width="8.28515625" customWidth="1"/>
    <col min="8963" max="8963" width="12.28515625" customWidth="1"/>
    <col min="8964" max="8964" width="49.85546875" customWidth="1"/>
    <col min="8965" max="8965" width="6.140625" customWidth="1"/>
    <col min="8966" max="8966" width="7.7109375" customWidth="1"/>
    <col min="8967" max="8967" width="8.85546875" customWidth="1"/>
    <col min="8968" max="8968" width="10" customWidth="1"/>
    <col min="8969" max="8969" width="9.42578125" customWidth="1"/>
    <col min="8970" max="8970" width="8.85546875" customWidth="1"/>
    <col min="8971" max="8971" width="12.7109375" customWidth="1"/>
    <col min="8972" max="8972" width="6.5703125" customWidth="1"/>
    <col min="9218" max="9218" width="8.28515625" customWidth="1"/>
    <col min="9219" max="9219" width="12.28515625" customWidth="1"/>
    <col min="9220" max="9220" width="49.85546875" customWidth="1"/>
    <col min="9221" max="9221" width="6.140625" customWidth="1"/>
    <col min="9222" max="9222" width="7.7109375" customWidth="1"/>
    <col min="9223" max="9223" width="8.85546875" customWidth="1"/>
    <col min="9224" max="9224" width="10" customWidth="1"/>
    <col min="9225" max="9225" width="9.42578125" customWidth="1"/>
    <col min="9226" max="9226" width="8.85546875" customWidth="1"/>
    <col min="9227" max="9227" width="12.7109375" customWidth="1"/>
    <col min="9228" max="9228" width="6.5703125" customWidth="1"/>
    <col min="9474" max="9474" width="8.28515625" customWidth="1"/>
    <col min="9475" max="9475" width="12.28515625" customWidth="1"/>
    <col min="9476" max="9476" width="49.85546875" customWidth="1"/>
    <col min="9477" max="9477" width="6.140625" customWidth="1"/>
    <col min="9478" max="9478" width="7.7109375" customWidth="1"/>
    <col min="9479" max="9479" width="8.85546875" customWidth="1"/>
    <col min="9480" max="9480" width="10" customWidth="1"/>
    <col min="9481" max="9481" width="9.42578125" customWidth="1"/>
    <col min="9482" max="9482" width="8.85546875" customWidth="1"/>
    <col min="9483" max="9483" width="12.7109375" customWidth="1"/>
    <col min="9484" max="9484" width="6.5703125" customWidth="1"/>
    <col min="9730" max="9730" width="8.28515625" customWidth="1"/>
    <col min="9731" max="9731" width="12.28515625" customWidth="1"/>
    <col min="9732" max="9732" width="49.85546875" customWidth="1"/>
    <col min="9733" max="9733" width="6.140625" customWidth="1"/>
    <col min="9734" max="9734" width="7.7109375" customWidth="1"/>
    <col min="9735" max="9735" width="8.85546875" customWidth="1"/>
    <col min="9736" max="9736" width="10" customWidth="1"/>
    <col min="9737" max="9737" width="9.42578125" customWidth="1"/>
    <col min="9738" max="9738" width="8.85546875" customWidth="1"/>
    <col min="9739" max="9739" width="12.7109375" customWidth="1"/>
    <col min="9740" max="9740" width="6.5703125" customWidth="1"/>
    <col min="9986" max="9986" width="8.28515625" customWidth="1"/>
    <col min="9987" max="9987" width="12.28515625" customWidth="1"/>
    <col min="9988" max="9988" width="49.85546875" customWidth="1"/>
    <col min="9989" max="9989" width="6.140625" customWidth="1"/>
    <col min="9990" max="9990" width="7.7109375" customWidth="1"/>
    <col min="9991" max="9991" width="8.85546875" customWidth="1"/>
    <col min="9992" max="9992" width="10" customWidth="1"/>
    <col min="9993" max="9993" width="9.42578125" customWidth="1"/>
    <col min="9994" max="9994" width="8.85546875" customWidth="1"/>
    <col min="9995" max="9995" width="12.7109375" customWidth="1"/>
    <col min="9996" max="9996" width="6.5703125" customWidth="1"/>
    <col min="10242" max="10242" width="8.28515625" customWidth="1"/>
    <col min="10243" max="10243" width="12.28515625" customWidth="1"/>
    <col min="10244" max="10244" width="49.85546875" customWidth="1"/>
    <col min="10245" max="10245" width="6.140625" customWidth="1"/>
    <col min="10246" max="10246" width="7.7109375" customWidth="1"/>
    <col min="10247" max="10247" width="8.85546875" customWidth="1"/>
    <col min="10248" max="10248" width="10" customWidth="1"/>
    <col min="10249" max="10249" width="9.42578125" customWidth="1"/>
    <col min="10250" max="10250" width="8.85546875" customWidth="1"/>
    <col min="10251" max="10251" width="12.7109375" customWidth="1"/>
    <col min="10252" max="10252" width="6.5703125" customWidth="1"/>
    <col min="10498" max="10498" width="8.28515625" customWidth="1"/>
    <col min="10499" max="10499" width="12.28515625" customWidth="1"/>
    <col min="10500" max="10500" width="49.85546875" customWidth="1"/>
    <col min="10501" max="10501" width="6.140625" customWidth="1"/>
    <col min="10502" max="10502" width="7.7109375" customWidth="1"/>
    <col min="10503" max="10503" width="8.85546875" customWidth="1"/>
    <col min="10504" max="10504" width="10" customWidth="1"/>
    <col min="10505" max="10505" width="9.42578125" customWidth="1"/>
    <col min="10506" max="10506" width="8.85546875" customWidth="1"/>
    <col min="10507" max="10507" width="12.7109375" customWidth="1"/>
    <col min="10508" max="10508" width="6.5703125" customWidth="1"/>
    <col min="10754" max="10754" width="8.28515625" customWidth="1"/>
    <col min="10755" max="10755" width="12.28515625" customWidth="1"/>
    <col min="10756" max="10756" width="49.85546875" customWidth="1"/>
    <col min="10757" max="10757" width="6.140625" customWidth="1"/>
    <col min="10758" max="10758" width="7.7109375" customWidth="1"/>
    <col min="10759" max="10759" width="8.85546875" customWidth="1"/>
    <col min="10760" max="10760" width="10" customWidth="1"/>
    <col min="10761" max="10761" width="9.42578125" customWidth="1"/>
    <col min="10762" max="10762" width="8.85546875" customWidth="1"/>
    <col min="10763" max="10763" width="12.7109375" customWidth="1"/>
    <col min="10764" max="10764" width="6.5703125" customWidth="1"/>
    <col min="11010" max="11010" width="8.28515625" customWidth="1"/>
    <col min="11011" max="11011" width="12.28515625" customWidth="1"/>
    <col min="11012" max="11012" width="49.85546875" customWidth="1"/>
    <col min="11013" max="11013" width="6.140625" customWidth="1"/>
    <col min="11014" max="11014" width="7.7109375" customWidth="1"/>
    <col min="11015" max="11015" width="8.85546875" customWidth="1"/>
    <col min="11016" max="11016" width="10" customWidth="1"/>
    <col min="11017" max="11017" width="9.42578125" customWidth="1"/>
    <col min="11018" max="11018" width="8.85546875" customWidth="1"/>
    <col min="11019" max="11019" width="12.7109375" customWidth="1"/>
    <col min="11020" max="11020" width="6.5703125" customWidth="1"/>
    <col min="11266" max="11266" width="8.28515625" customWidth="1"/>
    <col min="11267" max="11267" width="12.28515625" customWidth="1"/>
    <col min="11268" max="11268" width="49.85546875" customWidth="1"/>
    <col min="11269" max="11269" width="6.140625" customWidth="1"/>
    <col min="11270" max="11270" width="7.7109375" customWidth="1"/>
    <col min="11271" max="11271" width="8.85546875" customWidth="1"/>
    <col min="11272" max="11272" width="10" customWidth="1"/>
    <col min="11273" max="11273" width="9.42578125" customWidth="1"/>
    <col min="11274" max="11274" width="8.85546875" customWidth="1"/>
    <col min="11275" max="11275" width="12.7109375" customWidth="1"/>
    <col min="11276" max="11276" width="6.5703125" customWidth="1"/>
    <col min="11522" max="11522" width="8.28515625" customWidth="1"/>
    <col min="11523" max="11523" width="12.28515625" customWidth="1"/>
    <col min="11524" max="11524" width="49.85546875" customWidth="1"/>
    <col min="11525" max="11525" width="6.140625" customWidth="1"/>
    <col min="11526" max="11526" width="7.7109375" customWidth="1"/>
    <col min="11527" max="11527" width="8.85546875" customWidth="1"/>
    <col min="11528" max="11528" width="10" customWidth="1"/>
    <col min="11529" max="11529" width="9.42578125" customWidth="1"/>
    <col min="11530" max="11530" width="8.85546875" customWidth="1"/>
    <col min="11531" max="11531" width="12.7109375" customWidth="1"/>
    <col min="11532" max="11532" width="6.5703125" customWidth="1"/>
    <col min="11778" max="11778" width="8.28515625" customWidth="1"/>
    <col min="11779" max="11779" width="12.28515625" customWidth="1"/>
    <col min="11780" max="11780" width="49.85546875" customWidth="1"/>
    <col min="11781" max="11781" width="6.140625" customWidth="1"/>
    <col min="11782" max="11782" width="7.7109375" customWidth="1"/>
    <col min="11783" max="11783" width="8.85546875" customWidth="1"/>
    <col min="11784" max="11784" width="10" customWidth="1"/>
    <col min="11785" max="11785" width="9.42578125" customWidth="1"/>
    <col min="11786" max="11786" width="8.85546875" customWidth="1"/>
    <col min="11787" max="11787" width="12.7109375" customWidth="1"/>
    <col min="11788" max="11788" width="6.5703125" customWidth="1"/>
    <col min="12034" max="12034" width="8.28515625" customWidth="1"/>
    <col min="12035" max="12035" width="12.28515625" customWidth="1"/>
    <col min="12036" max="12036" width="49.85546875" customWidth="1"/>
    <col min="12037" max="12037" width="6.140625" customWidth="1"/>
    <col min="12038" max="12038" width="7.7109375" customWidth="1"/>
    <col min="12039" max="12039" width="8.85546875" customWidth="1"/>
    <col min="12040" max="12040" width="10" customWidth="1"/>
    <col min="12041" max="12041" width="9.42578125" customWidth="1"/>
    <col min="12042" max="12042" width="8.85546875" customWidth="1"/>
    <col min="12043" max="12043" width="12.7109375" customWidth="1"/>
    <col min="12044" max="12044" width="6.5703125" customWidth="1"/>
    <col min="12290" max="12290" width="8.28515625" customWidth="1"/>
    <col min="12291" max="12291" width="12.28515625" customWidth="1"/>
    <col min="12292" max="12292" width="49.85546875" customWidth="1"/>
    <col min="12293" max="12293" width="6.140625" customWidth="1"/>
    <col min="12294" max="12294" width="7.7109375" customWidth="1"/>
    <col min="12295" max="12295" width="8.85546875" customWidth="1"/>
    <col min="12296" max="12296" width="10" customWidth="1"/>
    <col min="12297" max="12297" width="9.42578125" customWidth="1"/>
    <col min="12298" max="12298" width="8.85546875" customWidth="1"/>
    <col min="12299" max="12299" width="12.7109375" customWidth="1"/>
    <col min="12300" max="12300" width="6.5703125" customWidth="1"/>
    <col min="12546" max="12546" width="8.28515625" customWidth="1"/>
    <col min="12547" max="12547" width="12.28515625" customWidth="1"/>
    <col min="12548" max="12548" width="49.85546875" customWidth="1"/>
    <col min="12549" max="12549" width="6.140625" customWidth="1"/>
    <col min="12550" max="12550" width="7.7109375" customWidth="1"/>
    <col min="12551" max="12551" width="8.85546875" customWidth="1"/>
    <col min="12552" max="12552" width="10" customWidth="1"/>
    <col min="12553" max="12553" width="9.42578125" customWidth="1"/>
    <col min="12554" max="12554" width="8.85546875" customWidth="1"/>
    <col min="12555" max="12555" width="12.7109375" customWidth="1"/>
    <col min="12556" max="12556" width="6.5703125" customWidth="1"/>
    <col min="12802" max="12802" width="8.28515625" customWidth="1"/>
    <col min="12803" max="12803" width="12.28515625" customWidth="1"/>
    <col min="12804" max="12804" width="49.85546875" customWidth="1"/>
    <col min="12805" max="12805" width="6.140625" customWidth="1"/>
    <col min="12806" max="12806" width="7.7109375" customWidth="1"/>
    <col min="12807" max="12807" width="8.85546875" customWidth="1"/>
    <col min="12808" max="12808" width="10" customWidth="1"/>
    <col min="12809" max="12809" width="9.42578125" customWidth="1"/>
    <col min="12810" max="12810" width="8.85546875" customWidth="1"/>
    <col min="12811" max="12811" width="12.7109375" customWidth="1"/>
    <col min="12812" max="12812" width="6.5703125" customWidth="1"/>
    <col min="13058" max="13058" width="8.28515625" customWidth="1"/>
    <col min="13059" max="13059" width="12.28515625" customWidth="1"/>
    <col min="13060" max="13060" width="49.85546875" customWidth="1"/>
    <col min="13061" max="13061" width="6.140625" customWidth="1"/>
    <col min="13062" max="13062" width="7.7109375" customWidth="1"/>
    <col min="13063" max="13063" width="8.85546875" customWidth="1"/>
    <col min="13064" max="13064" width="10" customWidth="1"/>
    <col min="13065" max="13065" width="9.42578125" customWidth="1"/>
    <col min="13066" max="13066" width="8.85546875" customWidth="1"/>
    <col min="13067" max="13067" width="12.7109375" customWidth="1"/>
    <col min="13068" max="13068" width="6.5703125" customWidth="1"/>
    <col min="13314" max="13314" width="8.28515625" customWidth="1"/>
    <col min="13315" max="13315" width="12.28515625" customWidth="1"/>
    <col min="13316" max="13316" width="49.85546875" customWidth="1"/>
    <col min="13317" max="13317" width="6.140625" customWidth="1"/>
    <col min="13318" max="13318" width="7.7109375" customWidth="1"/>
    <col min="13319" max="13319" width="8.85546875" customWidth="1"/>
    <col min="13320" max="13320" width="10" customWidth="1"/>
    <col min="13321" max="13321" width="9.42578125" customWidth="1"/>
    <col min="13322" max="13322" width="8.85546875" customWidth="1"/>
    <col min="13323" max="13323" width="12.7109375" customWidth="1"/>
    <col min="13324" max="13324" width="6.5703125" customWidth="1"/>
    <col min="13570" max="13570" width="8.28515625" customWidth="1"/>
    <col min="13571" max="13571" width="12.28515625" customWidth="1"/>
    <col min="13572" max="13572" width="49.85546875" customWidth="1"/>
    <col min="13573" max="13573" width="6.140625" customWidth="1"/>
    <col min="13574" max="13574" width="7.7109375" customWidth="1"/>
    <col min="13575" max="13575" width="8.85546875" customWidth="1"/>
    <col min="13576" max="13576" width="10" customWidth="1"/>
    <col min="13577" max="13577" width="9.42578125" customWidth="1"/>
    <col min="13578" max="13578" width="8.85546875" customWidth="1"/>
    <col min="13579" max="13579" width="12.7109375" customWidth="1"/>
    <col min="13580" max="13580" width="6.5703125" customWidth="1"/>
    <col min="13826" max="13826" width="8.28515625" customWidth="1"/>
    <col min="13827" max="13827" width="12.28515625" customWidth="1"/>
    <col min="13828" max="13828" width="49.85546875" customWidth="1"/>
    <col min="13829" max="13829" width="6.140625" customWidth="1"/>
    <col min="13830" max="13830" width="7.7109375" customWidth="1"/>
    <col min="13831" max="13831" width="8.85546875" customWidth="1"/>
    <col min="13832" max="13832" width="10" customWidth="1"/>
    <col min="13833" max="13833" width="9.42578125" customWidth="1"/>
    <col min="13834" max="13834" width="8.85546875" customWidth="1"/>
    <col min="13835" max="13835" width="12.7109375" customWidth="1"/>
    <col min="13836" max="13836" width="6.5703125" customWidth="1"/>
    <col min="14082" max="14082" width="8.28515625" customWidth="1"/>
    <col min="14083" max="14083" width="12.28515625" customWidth="1"/>
    <col min="14084" max="14084" width="49.85546875" customWidth="1"/>
    <col min="14085" max="14085" width="6.140625" customWidth="1"/>
    <col min="14086" max="14086" width="7.7109375" customWidth="1"/>
    <col min="14087" max="14087" width="8.85546875" customWidth="1"/>
    <col min="14088" max="14088" width="10" customWidth="1"/>
    <col min="14089" max="14089" width="9.42578125" customWidth="1"/>
    <col min="14090" max="14090" width="8.85546875" customWidth="1"/>
    <col min="14091" max="14091" width="12.7109375" customWidth="1"/>
    <col min="14092" max="14092" width="6.5703125" customWidth="1"/>
    <col min="14338" max="14338" width="8.28515625" customWidth="1"/>
    <col min="14339" max="14339" width="12.28515625" customWidth="1"/>
    <col min="14340" max="14340" width="49.85546875" customWidth="1"/>
    <col min="14341" max="14341" width="6.140625" customWidth="1"/>
    <col min="14342" max="14342" width="7.7109375" customWidth="1"/>
    <col min="14343" max="14343" width="8.85546875" customWidth="1"/>
    <col min="14344" max="14344" width="10" customWidth="1"/>
    <col min="14345" max="14345" width="9.42578125" customWidth="1"/>
    <col min="14346" max="14346" width="8.85546875" customWidth="1"/>
    <col min="14347" max="14347" width="12.7109375" customWidth="1"/>
    <col min="14348" max="14348" width="6.5703125" customWidth="1"/>
    <col min="14594" max="14594" width="8.28515625" customWidth="1"/>
    <col min="14595" max="14595" width="12.28515625" customWidth="1"/>
    <col min="14596" max="14596" width="49.85546875" customWidth="1"/>
    <col min="14597" max="14597" width="6.140625" customWidth="1"/>
    <col min="14598" max="14598" width="7.7109375" customWidth="1"/>
    <col min="14599" max="14599" width="8.85546875" customWidth="1"/>
    <col min="14600" max="14600" width="10" customWidth="1"/>
    <col min="14601" max="14601" width="9.42578125" customWidth="1"/>
    <col min="14602" max="14602" width="8.85546875" customWidth="1"/>
    <col min="14603" max="14603" width="12.7109375" customWidth="1"/>
    <col min="14604" max="14604" width="6.5703125" customWidth="1"/>
    <col min="14850" max="14850" width="8.28515625" customWidth="1"/>
    <col min="14851" max="14851" width="12.28515625" customWidth="1"/>
    <col min="14852" max="14852" width="49.85546875" customWidth="1"/>
    <col min="14853" max="14853" width="6.140625" customWidth="1"/>
    <col min="14854" max="14854" width="7.7109375" customWidth="1"/>
    <col min="14855" max="14855" width="8.85546875" customWidth="1"/>
    <col min="14856" max="14856" width="10" customWidth="1"/>
    <col min="14857" max="14857" width="9.42578125" customWidth="1"/>
    <col min="14858" max="14858" width="8.85546875" customWidth="1"/>
    <col min="14859" max="14859" width="12.7109375" customWidth="1"/>
    <col min="14860" max="14860" width="6.5703125" customWidth="1"/>
    <col min="15106" max="15106" width="8.28515625" customWidth="1"/>
    <col min="15107" max="15107" width="12.28515625" customWidth="1"/>
    <col min="15108" max="15108" width="49.85546875" customWidth="1"/>
    <col min="15109" max="15109" width="6.140625" customWidth="1"/>
    <col min="15110" max="15110" width="7.7109375" customWidth="1"/>
    <col min="15111" max="15111" width="8.85546875" customWidth="1"/>
    <col min="15112" max="15112" width="10" customWidth="1"/>
    <col min="15113" max="15113" width="9.42578125" customWidth="1"/>
    <col min="15114" max="15114" width="8.85546875" customWidth="1"/>
    <col min="15115" max="15115" width="12.7109375" customWidth="1"/>
    <col min="15116" max="15116" width="6.5703125" customWidth="1"/>
    <col min="15362" max="15362" width="8.28515625" customWidth="1"/>
    <col min="15363" max="15363" width="12.28515625" customWidth="1"/>
    <col min="15364" max="15364" width="49.85546875" customWidth="1"/>
    <col min="15365" max="15365" width="6.140625" customWidth="1"/>
    <col min="15366" max="15366" width="7.7109375" customWidth="1"/>
    <col min="15367" max="15367" width="8.85546875" customWidth="1"/>
    <col min="15368" max="15368" width="10" customWidth="1"/>
    <col min="15369" max="15369" width="9.42578125" customWidth="1"/>
    <col min="15370" max="15370" width="8.85546875" customWidth="1"/>
    <col min="15371" max="15371" width="12.7109375" customWidth="1"/>
    <col min="15372" max="15372" width="6.5703125" customWidth="1"/>
    <col min="15618" max="15618" width="8.28515625" customWidth="1"/>
    <col min="15619" max="15619" width="12.28515625" customWidth="1"/>
    <col min="15620" max="15620" width="49.85546875" customWidth="1"/>
    <col min="15621" max="15621" width="6.140625" customWidth="1"/>
    <col min="15622" max="15622" width="7.7109375" customWidth="1"/>
    <col min="15623" max="15623" width="8.85546875" customWidth="1"/>
    <col min="15624" max="15624" width="10" customWidth="1"/>
    <col min="15625" max="15625" width="9.42578125" customWidth="1"/>
    <col min="15626" max="15626" width="8.85546875" customWidth="1"/>
    <col min="15627" max="15627" width="12.7109375" customWidth="1"/>
    <col min="15628" max="15628" width="6.5703125" customWidth="1"/>
    <col min="15874" max="15874" width="8.28515625" customWidth="1"/>
    <col min="15875" max="15875" width="12.28515625" customWidth="1"/>
    <col min="15876" max="15876" width="49.85546875" customWidth="1"/>
    <col min="15877" max="15877" width="6.140625" customWidth="1"/>
    <col min="15878" max="15878" width="7.7109375" customWidth="1"/>
    <col min="15879" max="15879" width="8.85546875" customWidth="1"/>
    <col min="15880" max="15880" width="10" customWidth="1"/>
    <col min="15881" max="15881" width="9.42578125" customWidth="1"/>
    <col min="15882" max="15882" width="8.85546875" customWidth="1"/>
    <col min="15883" max="15883" width="12.7109375" customWidth="1"/>
    <col min="15884" max="15884" width="6.5703125" customWidth="1"/>
    <col min="16130" max="16130" width="8.28515625" customWidth="1"/>
    <col min="16131" max="16131" width="12.28515625" customWidth="1"/>
    <col min="16132" max="16132" width="49.85546875" customWidth="1"/>
    <col min="16133" max="16133" width="6.140625" customWidth="1"/>
    <col min="16134" max="16134" width="7.7109375" customWidth="1"/>
    <col min="16135" max="16135" width="8.85546875" customWidth="1"/>
    <col min="16136" max="16136" width="10" customWidth="1"/>
    <col min="16137" max="16137" width="9.42578125" customWidth="1"/>
    <col min="16138" max="16138" width="8.85546875" customWidth="1"/>
    <col min="16139" max="16139" width="12.7109375" customWidth="1"/>
    <col min="16140" max="16140" width="6.5703125" customWidth="1"/>
  </cols>
  <sheetData>
    <row r="1" spans="1:12" ht="18.75" customHeight="1" x14ac:dyDescent="0.25">
      <c r="A1" s="150" t="s">
        <v>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8.75" customHeight="1" x14ac:dyDescent="0.25">
      <c r="A2" s="151" t="s">
        <v>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2" ht="21.75" customHeight="1" x14ac:dyDescent="0.25">
      <c r="A3" s="152" t="str">
        <f>'ABRIGO METALICO'!A4:J4</f>
        <v>Objeto: OBRAS E SERVIÇOS DE EXECUÇÃO DE ABRIGOS METALICOS EM DIVERSOS PONTOS NO MUNICIPIO DE ARAPIRACA/AL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12" ht="28.5" customHeight="1" x14ac:dyDescent="0.25">
      <c r="A4" s="153" t="s">
        <v>142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5" spans="1:12" ht="66.75" customHeight="1" x14ac:dyDescent="0.25">
      <c r="A5" s="110" t="s">
        <v>9</v>
      </c>
      <c r="B5" s="110" t="s">
        <v>10</v>
      </c>
      <c r="C5" s="110" t="s">
        <v>11</v>
      </c>
      <c r="D5" s="110" t="s">
        <v>12</v>
      </c>
      <c r="E5" s="69" t="s">
        <v>13</v>
      </c>
      <c r="F5" s="69" t="s">
        <v>14</v>
      </c>
      <c r="G5" s="69" t="s">
        <v>15</v>
      </c>
      <c r="H5" s="69" t="s">
        <v>180</v>
      </c>
      <c r="I5" s="111" t="s">
        <v>182</v>
      </c>
      <c r="J5" s="112" t="s">
        <v>5</v>
      </c>
      <c r="K5" s="113" t="s">
        <v>184</v>
      </c>
      <c r="L5" s="113" t="s">
        <v>135</v>
      </c>
    </row>
    <row r="6" spans="1:12" ht="30" x14ac:dyDescent="0.25">
      <c r="A6" s="95" t="str">
        <f>'ABRIGO METALICO'!A29</f>
        <v>04.04</v>
      </c>
      <c r="B6" s="94" t="str">
        <f>'ABRIGO METALICO'!B29</f>
        <v>7692/SINAPI</v>
      </c>
      <c r="C6" s="76" t="str">
        <f>'ABRIGO METALICO'!C29</f>
        <v>tubo aco galvanizado com costura, classe media, dn 5pol, e = *5,40* mm, peso *17,80*kg/m (nbr 5580)</v>
      </c>
      <c r="D6" s="77" t="str">
        <f>'ABRIGO METALICO'!D29</f>
        <v>m</v>
      </c>
      <c r="E6" s="78">
        <f>'ABRIGO METALICO'!E29</f>
        <v>7</v>
      </c>
      <c r="F6" s="78">
        <f>'ABRIGO METALICO'!F29</f>
        <v>144.82</v>
      </c>
      <c r="G6" s="78">
        <f>'ABRIGO METALICO'!G29</f>
        <v>183.05248</v>
      </c>
      <c r="H6" s="78">
        <f>'ABRIGO METALICO'!H29</f>
        <v>1281.36736</v>
      </c>
      <c r="I6" s="78">
        <f>'ABRIGO METALICO'!I29</f>
        <v>19220.510399999999</v>
      </c>
      <c r="J6" s="79">
        <f>I6/I$43</f>
        <v>0.15652802333983615</v>
      </c>
      <c r="K6" s="79">
        <f>J6</f>
        <v>0.15652802333983615</v>
      </c>
      <c r="L6" s="80" t="s">
        <v>168</v>
      </c>
    </row>
    <row r="7" spans="1:12" ht="30" x14ac:dyDescent="0.25">
      <c r="A7" s="95" t="str">
        <f>'ABRIGO METALICO'!A57</f>
        <v>08.02</v>
      </c>
      <c r="B7" s="94" t="str">
        <f>'ABRIGO METALICO'!B57</f>
        <v xml:space="preserve">12183/ORSE </v>
      </c>
      <c r="C7" s="76" t="str">
        <f>'ABRIGO METALICO'!C57</f>
        <v>Brise metálico Hunter Douglas ref. Miniware # 103 cor prata ou similar, com estrutura e montagem</v>
      </c>
      <c r="D7" s="77" t="str">
        <f>'ABRIGO METALICO'!D57</f>
        <v>m²</v>
      </c>
      <c r="E7" s="78">
        <f>'ABRIGO METALICO'!E57</f>
        <v>2.9</v>
      </c>
      <c r="F7" s="78">
        <f>'ABRIGO METALICO'!F57</f>
        <v>295</v>
      </c>
      <c r="G7" s="78">
        <f>'ABRIGO METALICO'!G57</f>
        <v>372.88</v>
      </c>
      <c r="H7" s="78">
        <f>'ABRIGO METALICO'!H57</f>
        <v>1081.3519999999999</v>
      </c>
      <c r="I7" s="78">
        <f>'ABRIGO METALICO'!I57</f>
        <v>16220.279999999999</v>
      </c>
      <c r="J7" s="79">
        <f t="shared" ref="J7:J41" si="0">I7/I$43</f>
        <v>0.13209474220927439</v>
      </c>
      <c r="K7" s="79">
        <f>K6+J7</f>
        <v>0.28862276554911054</v>
      </c>
      <c r="L7" s="80" t="s">
        <v>168</v>
      </c>
    </row>
    <row r="8" spans="1:12" x14ac:dyDescent="0.25">
      <c r="A8" s="95" t="str">
        <f>'ABRIGO METALICO'!A49</f>
        <v>06.02</v>
      </c>
      <c r="B8" s="94" t="str">
        <f>'ABRIGO METALICO'!B49</f>
        <v>2172/ORSE</v>
      </c>
      <c r="C8" s="75" t="str">
        <f>'ABRIGO METALICO'!C49</f>
        <v>Piso cimentado desempolado traço 1:5, e = 3 cm</v>
      </c>
      <c r="D8" s="77" t="str">
        <f>'ABRIGO METALICO'!D49</f>
        <v>m²</v>
      </c>
      <c r="E8" s="78">
        <f>'ABRIGO METALICO'!E49</f>
        <v>16.100000000000001</v>
      </c>
      <c r="F8" s="78">
        <f>'ABRIGO METALICO'!F49</f>
        <v>22.52</v>
      </c>
      <c r="G8" s="78">
        <f>'ABRIGO METALICO'!G49</f>
        <v>28.46528</v>
      </c>
      <c r="H8" s="78">
        <f>'ABRIGO METALICO'!H49</f>
        <v>458.29100800000003</v>
      </c>
      <c r="I8" s="78">
        <f>'ABRIGO METALICO'!I49</f>
        <v>6874.3651200000004</v>
      </c>
      <c r="J8" s="79">
        <f t="shared" si="0"/>
        <v>5.5983465660199933E-2</v>
      </c>
      <c r="K8" s="79">
        <f t="shared" ref="K8:K41" si="1">K7+J8</f>
        <v>0.34460623120931044</v>
      </c>
      <c r="L8" s="80" t="s">
        <v>168</v>
      </c>
    </row>
    <row r="9" spans="1:12" ht="45" x14ac:dyDescent="0.25">
      <c r="A9" s="95" t="str">
        <f>'ABRIGO METALICO'!A52</f>
        <v>07.01</v>
      </c>
      <c r="B9" s="94" t="str">
        <f>'ABRIGO METALICO'!B52</f>
        <v>02311/ORSE</v>
      </c>
      <c r="C9" s="76" t="str">
        <f>'ABRIGO METALICO'!C52</f>
        <v>Pintura de acabamento com lixamento, aplicação de 01 demão de tinta à base de zarcão e 02 demãos de tinta esmalte</v>
      </c>
      <c r="D9" s="77" t="str">
        <f>'ABRIGO METALICO'!D52</f>
        <v>m²</v>
      </c>
      <c r="E9" s="78">
        <f>'ABRIGO METALICO'!E52</f>
        <v>16.54</v>
      </c>
      <c r="F9" s="78">
        <f>'ABRIGO METALICO'!F52</f>
        <v>21.82</v>
      </c>
      <c r="G9" s="78">
        <f>'ABRIGO METALICO'!G52</f>
        <v>27.580480000000001</v>
      </c>
      <c r="H9" s="78">
        <f>'ABRIGO METALICO'!H52</f>
        <v>456.18113920000002</v>
      </c>
      <c r="I9" s="78">
        <f>'ABRIGO METALICO'!I52</f>
        <v>6842.7170880000003</v>
      </c>
      <c r="J9" s="79">
        <f t="shared" si="0"/>
        <v>5.5725730366575479E-2</v>
      </c>
      <c r="K9" s="79">
        <f t="shared" si="1"/>
        <v>0.40033196157588591</v>
      </c>
      <c r="L9" s="80" t="s">
        <v>168</v>
      </c>
    </row>
    <row r="10" spans="1:12" ht="30" x14ac:dyDescent="0.25">
      <c r="A10" s="95" t="str">
        <f>'ABRIGO METALICO'!A56</f>
        <v>08.01</v>
      </c>
      <c r="B10" s="94" t="str">
        <f>'ABRIGO METALICO'!B56</f>
        <v>10536/ORSE</v>
      </c>
      <c r="C10" s="76" t="str">
        <f>'ABRIGO METALICO'!C56</f>
        <v>Lixeira em fibra de vidro, com capacidade 50l, com suporte (poste), FIOBERGLASS, REF. CLPD1085 ou similar</v>
      </c>
      <c r="D10" s="77" t="str">
        <f>'ABRIGO METALICO'!D56</f>
        <v>un</v>
      </c>
      <c r="E10" s="78">
        <f>'ABRIGO METALICO'!E56</f>
        <v>1</v>
      </c>
      <c r="F10" s="78">
        <f>'ABRIGO METALICO'!F56</f>
        <v>326.51</v>
      </c>
      <c r="G10" s="78">
        <f>'ABRIGO METALICO'!G56</f>
        <v>412.70864</v>
      </c>
      <c r="H10" s="78">
        <f>'ABRIGO METALICO'!H56</f>
        <v>412.70864</v>
      </c>
      <c r="I10" s="78">
        <f>'ABRIGO METALICO'!I56</f>
        <v>6190.6296000000002</v>
      </c>
      <c r="J10" s="79">
        <f t="shared" si="0"/>
        <v>5.0415259238749489E-2</v>
      </c>
      <c r="K10" s="79">
        <f t="shared" si="1"/>
        <v>0.45074722081463542</v>
      </c>
      <c r="L10" s="80" t="s">
        <v>168</v>
      </c>
    </row>
    <row r="11" spans="1:12" ht="60" x14ac:dyDescent="0.25">
      <c r="A11" s="95" t="str">
        <f>'ABRIGO METALICO'!A39</f>
        <v>05.02</v>
      </c>
      <c r="B11" s="94" t="str">
        <f>'ABRIGO METALICO'!B39</f>
        <v>94210/SINAPI</v>
      </c>
      <c r="C11" s="76" t="str">
        <f>'ABRIGO METALICO'!C39</f>
        <v>telhamento com telha ondulada de fibrocimento e = 6 mm, com recobrimento lateral de 1 1/4 de onda para telhado com inclinação máxima de 10°, com até 2 águas, incluso içamento.</v>
      </c>
      <c r="D11" s="77" t="str">
        <f>'ABRIGO METALICO'!D39</f>
        <v>m²</v>
      </c>
      <c r="E11" s="78">
        <f>'ABRIGO METALICO'!E39</f>
        <v>7.2</v>
      </c>
      <c r="F11" s="78">
        <f>'ABRIGO METALICO'!F39</f>
        <v>42.73</v>
      </c>
      <c r="G11" s="78">
        <f>'ABRIGO METALICO'!G39</f>
        <v>54.010719999999999</v>
      </c>
      <c r="H11" s="78">
        <f>'ABRIGO METALICO'!H39</f>
        <v>388.877184</v>
      </c>
      <c r="I11" s="78">
        <f>'ABRIGO METALICO'!I39</f>
        <v>5833.1577600000001</v>
      </c>
      <c r="J11" s="79">
        <f t="shared" si="0"/>
        <v>4.7504079496360638E-2</v>
      </c>
      <c r="K11" s="79">
        <f t="shared" si="1"/>
        <v>0.49825130031099607</v>
      </c>
      <c r="L11" s="80" t="s">
        <v>168</v>
      </c>
    </row>
    <row r="12" spans="1:12" ht="30" x14ac:dyDescent="0.25">
      <c r="A12" s="95" t="str">
        <f>'ABRIGO METALICO'!A30</f>
        <v>04.05</v>
      </c>
      <c r="B12" s="94" t="str">
        <f>'ABRIGO METALICO'!B30</f>
        <v>13340/SINAPI</v>
      </c>
      <c r="C12" s="76" t="str">
        <f>'ABRIGO METALICO'!C30</f>
        <v>perfil u chapa aco dobrada, e = 3,04 mm , h = 20 cm, abas = 5 cm (4,47 kg/m)</v>
      </c>
      <c r="D12" s="77" t="str">
        <f>'ABRIGO METALICO'!D30</f>
        <v>m</v>
      </c>
      <c r="E12" s="78">
        <f>'ABRIGO METALICO'!E30</f>
        <v>11.6</v>
      </c>
      <c r="F12" s="78">
        <f>'ABRIGO METALICO'!F30</f>
        <v>24.18</v>
      </c>
      <c r="G12" s="78">
        <f>'ABRIGO METALICO'!G30</f>
        <v>30.56352</v>
      </c>
      <c r="H12" s="78">
        <f>'ABRIGO METALICO'!H30</f>
        <v>354.536832</v>
      </c>
      <c r="I12" s="78">
        <f>'ABRIGO METALICO'!I30</f>
        <v>5318.0524800000003</v>
      </c>
      <c r="J12" s="79">
        <f t="shared" si="0"/>
        <v>4.3309164293156004E-2</v>
      </c>
      <c r="K12" s="79">
        <f t="shared" si="1"/>
        <v>0.54156046460415208</v>
      </c>
      <c r="L12" s="80" t="s">
        <v>170</v>
      </c>
    </row>
    <row r="13" spans="1:12" x14ac:dyDescent="0.25">
      <c r="A13" s="95" t="str">
        <f>'ABRIGO METALICO'!A33</f>
        <v>04.08</v>
      </c>
      <c r="B13" s="94" t="str">
        <f>'ABRIGO METALICO'!B33</f>
        <v>11002/SINAPI</v>
      </c>
      <c r="C13" s="75" t="str">
        <f>'ABRIGO METALICO'!C33</f>
        <v>eletrodo revestido aws - e6013, diametro igual a 2,50 mm</v>
      </c>
      <c r="D13" s="77" t="str">
        <f>'ABRIGO METALICO'!D33</f>
        <v>kg</v>
      </c>
      <c r="E13" s="78">
        <f>'ABRIGO METALICO'!E33</f>
        <v>15</v>
      </c>
      <c r="F13" s="78">
        <f>'ABRIGO METALICO'!F33</f>
        <v>18.48</v>
      </c>
      <c r="G13" s="78">
        <f>'ABRIGO METALICO'!G33</f>
        <v>23.358720000000002</v>
      </c>
      <c r="H13" s="78">
        <f>'ABRIGO METALICO'!H33</f>
        <v>350.38080000000002</v>
      </c>
      <c r="I13" s="78">
        <f>'ABRIGO METALICO'!I33</f>
        <v>5255.7120000000004</v>
      </c>
      <c r="J13" s="79">
        <f t="shared" si="0"/>
        <v>4.2801475792414806E-2</v>
      </c>
      <c r="K13" s="79">
        <f t="shared" si="1"/>
        <v>0.58436194039656686</v>
      </c>
      <c r="L13" s="80" t="s">
        <v>170</v>
      </c>
    </row>
    <row r="14" spans="1:12" ht="30" x14ac:dyDescent="0.25">
      <c r="A14" s="95" t="str">
        <f>'ABRIGO METALICO'!A27</f>
        <v>04.02</v>
      </c>
      <c r="B14" s="94" t="str">
        <f>'ABRIGO METALICO'!B27</f>
        <v>7698/SINAPI</v>
      </c>
      <c r="C14" s="76" t="str">
        <f>'ABRIGO METALICO'!C27</f>
        <v>tubo aco galvanizado com costura, classe media, dn 1.1/4pol, e = *3,25* mm, peso*3,14* kg/m (nbr 5580)</v>
      </c>
      <c r="D14" s="77" t="str">
        <f>'ABRIGO METALICO'!D27</f>
        <v>m</v>
      </c>
      <c r="E14" s="78">
        <f>'ABRIGO METALICO'!E27</f>
        <v>10.15</v>
      </c>
      <c r="F14" s="78">
        <f>'ABRIGO METALICO'!F27</f>
        <v>25.1</v>
      </c>
      <c r="G14" s="78">
        <f>'ABRIGO METALICO'!G27</f>
        <v>31.726400000000002</v>
      </c>
      <c r="H14" s="78">
        <f>'ABRIGO METALICO'!H27</f>
        <v>322.02296000000001</v>
      </c>
      <c r="I14" s="78">
        <f>'ABRIGO METALICO'!I27</f>
        <v>4830.3444</v>
      </c>
      <c r="J14" s="79">
        <f t="shared" si="0"/>
        <v>3.9337366451134767E-2</v>
      </c>
      <c r="K14" s="79">
        <f t="shared" si="1"/>
        <v>0.62369930684770158</v>
      </c>
      <c r="L14" s="80" t="s">
        <v>170</v>
      </c>
    </row>
    <row r="15" spans="1:12" ht="45" x14ac:dyDescent="0.25">
      <c r="A15" s="95" t="str">
        <f>'ABRIGO METALICO'!A26</f>
        <v>04.01</v>
      </c>
      <c r="B15" s="94" t="str">
        <f>'ABRIGO METALICO'!B26</f>
        <v>100252/SINAPI</v>
      </c>
      <c r="C15" s="76" t="str">
        <f>'ABRIGO METALICO'!C26</f>
        <v xml:space="preserve">transporte horizontal manual, de tubo de aço carbono leve ou médio, preto ou galvanizado, com diâmetro maior que 65 mm e menor ou igual a 90mm </v>
      </c>
      <c r="D15" s="77" t="str">
        <f>'ABRIGO METALICO'!D26</f>
        <v>mxkm</v>
      </c>
      <c r="E15" s="78">
        <f>'ABRIGO METALICO'!E26</f>
        <v>20.65</v>
      </c>
      <c r="F15" s="78">
        <f>'ABRIGO METALICO'!F26</f>
        <v>11.88</v>
      </c>
      <c r="G15" s="78">
        <f>'ABRIGO METALICO'!G26</f>
        <v>15.01632</v>
      </c>
      <c r="H15" s="78">
        <f>'ABRIGO METALICO'!H26</f>
        <v>310.08700799999997</v>
      </c>
      <c r="I15" s="78">
        <f>'ABRIGO METALICO'!I26</f>
        <v>4651.3051199999991</v>
      </c>
      <c r="J15" s="79">
        <f t="shared" si="0"/>
        <v>3.7879306076287096E-2</v>
      </c>
      <c r="K15" s="79">
        <f t="shared" si="1"/>
        <v>0.66157861292398867</v>
      </c>
      <c r="L15" s="80" t="s">
        <v>170</v>
      </c>
    </row>
    <row r="16" spans="1:12" ht="45" x14ac:dyDescent="0.25">
      <c r="A16" s="95" t="str">
        <f>'ABRIGO METALICO'!A38</f>
        <v>05.01</v>
      </c>
      <c r="B16" s="94" t="str">
        <f>'ABRIGO METALICO'!B38</f>
        <v>92580/SINAPI</v>
      </c>
      <c r="C16" s="76" t="str">
        <f>'ABRIGO METALICO'!C38</f>
        <v>trama de aço composta por terças para telhados de até 2 águas para telha ondulada de fibrocimento, metálica, plástica ou termoacústica, incluso transporte vertical.</v>
      </c>
      <c r="D16" s="77" t="str">
        <f>'ABRIGO METALICO'!D38</f>
        <v>m²</v>
      </c>
      <c r="E16" s="78">
        <f>'ABRIGO METALICO'!E38</f>
        <v>7.2</v>
      </c>
      <c r="F16" s="78">
        <f>'ABRIGO METALICO'!F38</f>
        <v>32.26</v>
      </c>
      <c r="G16" s="78">
        <f>'ABRIGO METALICO'!G38</f>
        <v>40.77664</v>
      </c>
      <c r="H16" s="78">
        <f>'ABRIGO METALICO'!H38</f>
        <v>293.59180800000001</v>
      </c>
      <c r="I16" s="78">
        <f>'ABRIGO METALICO'!I38</f>
        <v>4403.8771200000001</v>
      </c>
      <c r="J16" s="79">
        <f t="shared" si="0"/>
        <v>3.5864301534111728E-2</v>
      </c>
      <c r="K16" s="79">
        <f t="shared" si="1"/>
        <v>0.69744291445810036</v>
      </c>
      <c r="L16" s="80" t="s">
        <v>170</v>
      </c>
    </row>
    <row r="17" spans="1:12" ht="30" x14ac:dyDescent="0.25">
      <c r="A17" s="95" t="str">
        <f>'ABRIGO METALICO'!A40</f>
        <v>05.03</v>
      </c>
      <c r="B17" s="94" t="str">
        <f>'ABRIGO METALICO'!B40</f>
        <v>94228/SINAPI</v>
      </c>
      <c r="C17" s="76" t="str">
        <f>'ABRIGO METALICO'!C40</f>
        <v>calha em chapa de aço galvanizado número 24, desenvolvimento de 50 cm, incluso transporte vertical.</v>
      </c>
      <c r="D17" s="77" t="str">
        <f>'ABRIGO METALICO'!D40</f>
        <v>m</v>
      </c>
      <c r="E17" s="78">
        <f>'ABRIGO METALICO'!E40</f>
        <v>4</v>
      </c>
      <c r="F17" s="78">
        <f>'ABRIGO METALICO'!F40</f>
        <v>56.31</v>
      </c>
      <c r="G17" s="78">
        <f>'ABRIGO METALICO'!G40</f>
        <v>71.175840000000008</v>
      </c>
      <c r="H17" s="78">
        <f>'ABRIGO METALICO'!H40</f>
        <v>284.70336000000003</v>
      </c>
      <c r="I17" s="78">
        <f>'ABRIGO METALICO'!I40</f>
        <v>4270.5504000000001</v>
      </c>
      <c r="J17" s="79">
        <f t="shared" si="0"/>
        <v>3.4778515178511944E-2</v>
      </c>
      <c r="K17" s="79">
        <f t="shared" si="1"/>
        <v>0.7322214296366123</v>
      </c>
      <c r="L17" s="80" t="s">
        <v>170</v>
      </c>
    </row>
    <row r="18" spans="1:12" ht="45" x14ac:dyDescent="0.25">
      <c r="A18" s="95" t="str">
        <f>'ABRIGO METALICO'!A22</f>
        <v>03.02</v>
      </c>
      <c r="B18" s="94" t="str">
        <f>'ABRIGO METALICO'!B22</f>
        <v>72131/SINAPI</v>
      </c>
      <c r="C18" s="76" t="str">
        <f>'ABRIGO METALICO'!C22</f>
        <v>alvenaria em tijolo ceramico macico 5x10x20cm 1 vez (espessura 20cm),assentado com argamassa traco 1:2:8 (cimento, cal e areia) embas.</v>
      </c>
      <c r="D18" s="77" t="str">
        <f>'ABRIGO METALICO'!D22</f>
        <v>m³</v>
      </c>
      <c r="E18" s="78">
        <f>'ABRIGO METALICO'!E22</f>
        <v>2.44</v>
      </c>
      <c r="F18" s="78">
        <f>'ABRIGO METALICO'!F22</f>
        <v>91.02</v>
      </c>
      <c r="G18" s="78">
        <f>'ABRIGO METALICO'!G22</f>
        <v>115.04928</v>
      </c>
      <c r="H18" s="78">
        <f>'ABRIGO METALICO'!H22</f>
        <v>280.72024319999997</v>
      </c>
      <c r="I18" s="78">
        <f>'ABRIGO METALICO'!I22</f>
        <v>4210.8036479999992</v>
      </c>
      <c r="J18" s="79">
        <f t="shared" si="0"/>
        <v>3.4291949484005955E-2</v>
      </c>
      <c r="K18" s="79">
        <f t="shared" si="1"/>
        <v>0.76651337912061823</v>
      </c>
      <c r="L18" s="80" t="s">
        <v>170</v>
      </c>
    </row>
    <row r="19" spans="1:12" ht="30" x14ac:dyDescent="0.25">
      <c r="A19" s="95" t="str">
        <f>'ABRIGO METALICO'!A28</f>
        <v>04.03</v>
      </c>
      <c r="B19" s="94" t="str">
        <f>'ABRIGO METALICO'!B28</f>
        <v>7701/SINAPI</v>
      </c>
      <c r="C19" s="76" t="str">
        <f>'ABRIGO METALICO'!C28</f>
        <v>tubo aco galvanizado com costura, classe media, dn 2.1/2pol, e = *3,65* mm, peso*6,51* kg/m (nbr 5580)</v>
      </c>
      <c r="D19" s="77" t="str">
        <f>'ABRIGO METALICO'!D28</f>
        <v>m</v>
      </c>
      <c r="E19" s="78">
        <f>'ABRIGO METALICO'!E28</f>
        <v>3.5</v>
      </c>
      <c r="F19" s="78">
        <f>'ABRIGO METALICO'!F28</f>
        <v>52.19</v>
      </c>
      <c r="G19" s="78">
        <f>'ABRIGO METALICO'!G28</f>
        <v>65.968159999999997</v>
      </c>
      <c r="H19" s="78">
        <f>'ABRIGO METALICO'!H28</f>
        <v>230.88855999999998</v>
      </c>
      <c r="I19" s="78">
        <f>'ABRIGO METALICO'!I28</f>
        <v>3463.3283999999999</v>
      </c>
      <c r="J19" s="79">
        <f t="shared" si="0"/>
        <v>2.8204659363713743E-2</v>
      </c>
      <c r="K19" s="79">
        <f t="shared" si="1"/>
        <v>0.79471803848433198</v>
      </c>
      <c r="L19" s="80" t="s">
        <v>170</v>
      </c>
    </row>
    <row r="20" spans="1:12" ht="30" x14ac:dyDescent="0.25">
      <c r="A20" s="95" t="str">
        <f>'ABRIGO METALICO'!A18</f>
        <v>02.03</v>
      </c>
      <c r="B20" s="94" t="str">
        <f>'ABRIGO METALICO'!B18</f>
        <v>94319/SINAPI</v>
      </c>
      <c r="C20" s="76" t="str">
        <f>'ABRIGO METALICO'!C18</f>
        <v>Aterro manual de valas com solo argilo-arenoso e compactação mecanizada.</v>
      </c>
      <c r="D20" s="77" t="str">
        <f>'ABRIGO METALICO'!D18</f>
        <v>m³</v>
      </c>
      <c r="E20" s="78">
        <f>'ABRIGO METALICO'!E18</f>
        <v>4.88</v>
      </c>
      <c r="F20" s="78">
        <f>'ABRIGO METALICO'!F18</f>
        <v>31.77</v>
      </c>
      <c r="G20" s="78">
        <f>'ABRIGO METALICO'!G18</f>
        <v>40.15728</v>
      </c>
      <c r="H20" s="78">
        <f>'ABRIGO METALICO'!H18</f>
        <v>195.9675264</v>
      </c>
      <c r="I20" s="78">
        <f>'ABRIGO METALICO'!I18</f>
        <v>2939.5128960000002</v>
      </c>
      <c r="J20" s="79">
        <f t="shared" si="0"/>
        <v>2.3938809824365404E-2</v>
      </c>
      <c r="K20" s="79">
        <f t="shared" si="1"/>
        <v>0.81865684830869734</v>
      </c>
      <c r="L20" s="80" t="s">
        <v>169</v>
      </c>
    </row>
    <row r="21" spans="1:12" ht="30" x14ac:dyDescent="0.25">
      <c r="A21" s="95" t="str">
        <f>'ABRIGO METALICO'!A42</f>
        <v>05.05</v>
      </c>
      <c r="B21" s="94" t="str">
        <f>'ABRIGO METALICO'!B42</f>
        <v>12520/ORSE</v>
      </c>
      <c r="C21" s="76" t="str">
        <f>'ABRIGO METALICO'!C42</f>
        <v>Instalação de Clips - Grampo Pesado em Aço 1045, Norma FSFF C450 Tipo 1 Classe 1, para Cabo de Aço d=5/8"</v>
      </c>
      <c r="D21" s="77" t="str">
        <f>'ABRIGO METALICO'!D42</f>
        <v>und</v>
      </c>
      <c r="E21" s="78">
        <f>'ABRIGO METALICO'!E42</f>
        <v>8</v>
      </c>
      <c r="F21" s="78">
        <f>'ABRIGO METALICO'!F42</f>
        <v>16.25</v>
      </c>
      <c r="G21" s="78">
        <f>'ABRIGO METALICO'!G42</f>
        <v>20.54</v>
      </c>
      <c r="H21" s="78">
        <f>'ABRIGO METALICO'!H42</f>
        <v>164.32</v>
      </c>
      <c r="I21" s="78">
        <f>'ABRIGO METALICO'!I42</f>
        <v>2464.7999999999997</v>
      </c>
      <c r="J21" s="79">
        <f t="shared" si="0"/>
        <v>2.0072842182589912E-2</v>
      </c>
      <c r="K21" s="79">
        <f t="shared" si="1"/>
        <v>0.83872969049128721</v>
      </c>
      <c r="L21" s="80" t="s">
        <v>169</v>
      </c>
    </row>
    <row r="22" spans="1:12" x14ac:dyDescent="0.25">
      <c r="A22" s="95" t="str">
        <f>'ABRIGO METALICO'!A48</f>
        <v>06.01</v>
      </c>
      <c r="B22" s="94" t="str">
        <f>'ABRIGO METALICO'!B48</f>
        <v>40780/SINAPI</v>
      </c>
      <c r="C22" s="76" t="str">
        <f>'ABRIGO METALICO'!C48</f>
        <v>Regularização de superfície</v>
      </c>
      <c r="D22" s="77" t="str">
        <f>'ABRIGO METALICO'!D48</f>
        <v>m²</v>
      </c>
      <c r="E22" s="78">
        <f>'ABRIGO METALICO'!E48</f>
        <v>16.100000000000001</v>
      </c>
      <c r="F22" s="78">
        <f>'ABRIGO METALICO'!F48</f>
        <v>7.87</v>
      </c>
      <c r="G22" s="78">
        <f>'ABRIGO METALICO'!G48</f>
        <v>9.9476800000000001</v>
      </c>
      <c r="H22" s="78">
        <f>'ABRIGO METALICO'!H48</f>
        <v>160.15764800000002</v>
      </c>
      <c r="I22" s="78">
        <f>'ABRIGO METALICO'!I48</f>
        <v>2402.3647200000005</v>
      </c>
      <c r="J22" s="79">
        <f t="shared" si="0"/>
        <v>1.9564381649457084E-2</v>
      </c>
      <c r="K22" s="79">
        <f t="shared" si="1"/>
        <v>0.85829407214074427</v>
      </c>
      <c r="L22" s="80" t="s">
        <v>169</v>
      </c>
    </row>
    <row r="23" spans="1:12" ht="30" x14ac:dyDescent="0.25">
      <c r="A23" s="95" t="str">
        <f>'ABRIGO METALICO'!A16</f>
        <v>02.01</v>
      </c>
      <c r="B23" s="94" t="str">
        <f>'ABRIGO METALICO'!B16</f>
        <v>93358/SINAPI</v>
      </c>
      <c r="C23" s="76" t="str">
        <f>'ABRIGO METALICO'!C16</f>
        <v>Escavação manual de vala com profundidade menor ou igual a 1,30 m</v>
      </c>
      <c r="D23" s="77" t="str">
        <f>'ABRIGO METALICO'!D16</f>
        <v>m³</v>
      </c>
      <c r="E23" s="78">
        <f>'ABRIGO METALICO'!E16</f>
        <v>2.04</v>
      </c>
      <c r="F23" s="78">
        <f>'ABRIGO METALICO'!F16</f>
        <v>51.23</v>
      </c>
      <c r="G23" s="78">
        <f>'ABRIGO METALICO'!G16</f>
        <v>64.754719999999992</v>
      </c>
      <c r="H23" s="78">
        <f>'ABRIGO METALICO'!H16</f>
        <v>132.09962879999998</v>
      </c>
      <c r="I23" s="78">
        <f>'ABRIGO METALICO'!I16</f>
        <v>1981.4944319999997</v>
      </c>
      <c r="J23" s="79">
        <f t="shared" si="0"/>
        <v>1.6136897524836352E-2</v>
      </c>
      <c r="K23" s="79">
        <f t="shared" si="1"/>
        <v>0.87443096966558065</v>
      </c>
      <c r="L23" s="80" t="s">
        <v>169</v>
      </c>
    </row>
    <row r="24" spans="1:12" ht="30" x14ac:dyDescent="0.25">
      <c r="A24" s="95" t="str">
        <f>'ABRIGO METALICO'!A32</f>
        <v>04.07</v>
      </c>
      <c r="B24" s="94" t="str">
        <f>'ABRIGO METALICO'!B32</f>
        <v>39630/SINAPI</v>
      </c>
      <c r="C24" s="76" t="str">
        <f>'ABRIGO METALICO'!C32</f>
        <v>chapa de aco galvanizada bitola gsg 20, e = 0,95 mm (7,60 kg/m2)</v>
      </c>
      <c r="D24" s="77" t="str">
        <f>'ABRIGO METALICO'!D32</f>
        <v>m²</v>
      </c>
      <c r="E24" s="78">
        <f>'ABRIGO METALICO'!E32</f>
        <v>1.91</v>
      </c>
      <c r="F24" s="78">
        <f>'ABRIGO METALICO'!F32</f>
        <v>49.9</v>
      </c>
      <c r="G24" s="78">
        <f>'ABRIGO METALICO'!G32</f>
        <v>63.073599999999999</v>
      </c>
      <c r="H24" s="78">
        <f>'ABRIGO METALICO'!H32</f>
        <v>120.47057599999999</v>
      </c>
      <c r="I24" s="78">
        <f>'ABRIGO METALICO'!I32</f>
        <v>1807.05864</v>
      </c>
      <c r="J24" s="79">
        <f t="shared" si="0"/>
        <v>1.4716327042926632E-2</v>
      </c>
      <c r="K24" s="79">
        <f t="shared" si="1"/>
        <v>0.88914729670850723</v>
      </c>
      <c r="L24" s="80" t="s">
        <v>169</v>
      </c>
    </row>
    <row r="25" spans="1:12" x14ac:dyDescent="0.25">
      <c r="A25" s="95" t="str">
        <f>'ABRIGO METALICO'!A43</f>
        <v>05.06</v>
      </c>
      <c r="B25" s="94" t="str">
        <f>'ABRIGO METALICO'!B43</f>
        <v>03848/ORSE</v>
      </c>
      <c r="C25" s="75" t="str">
        <f>'ABRIGO METALICO'!C43</f>
        <v>Cabo de aço galvanizado 15mm (tensor)</v>
      </c>
      <c r="D25" s="77" t="str">
        <f>'ABRIGO METALICO'!D43</f>
        <v>m</v>
      </c>
      <c r="E25" s="78">
        <f>'ABRIGO METALICO'!E43</f>
        <v>3</v>
      </c>
      <c r="F25" s="78">
        <f>'ABRIGO METALICO'!F43</f>
        <v>27.68</v>
      </c>
      <c r="G25" s="78">
        <f>'ABRIGO METALICO'!G43</f>
        <v>34.987520000000004</v>
      </c>
      <c r="H25" s="78">
        <f>'ABRIGO METALICO'!H43</f>
        <v>104.96256000000001</v>
      </c>
      <c r="I25" s="78">
        <f>'ABRIGO METALICO'!I43</f>
        <v>1574.4384000000002</v>
      </c>
      <c r="J25" s="79">
        <f t="shared" si="0"/>
        <v>1.2821913960325129E-2</v>
      </c>
      <c r="K25" s="79">
        <f t="shared" si="1"/>
        <v>0.9019692106688324</v>
      </c>
      <c r="L25" s="80" t="s">
        <v>169</v>
      </c>
    </row>
    <row r="26" spans="1:12" ht="30" x14ac:dyDescent="0.25">
      <c r="A26" s="95" t="str">
        <f>'ABRIGO METALICO'!A53</f>
        <v>07.02</v>
      </c>
      <c r="B26" s="94" t="str">
        <f>'ABRIGO METALICO'!B53</f>
        <v>88488/SINAPI</v>
      </c>
      <c r="C26" s="76" t="str">
        <f>'ABRIGO METALICO'!C53</f>
        <v>aplicação manual de pintura com tinta látex acrílica em teto, duas demãos.</v>
      </c>
      <c r="D26" s="77" t="str">
        <f>'ABRIGO METALICO'!D53</f>
        <v>m²</v>
      </c>
      <c r="E26" s="78">
        <f>'ABRIGO METALICO'!E53</f>
        <v>7.2</v>
      </c>
      <c r="F26" s="78">
        <f>'ABRIGO METALICO'!F53</f>
        <v>11.5</v>
      </c>
      <c r="G26" s="78">
        <f>'ABRIGO METALICO'!G53</f>
        <v>14.536</v>
      </c>
      <c r="H26" s="78">
        <f>'ABRIGO METALICO'!H53</f>
        <v>104.6592</v>
      </c>
      <c r="I26" s="78">
        <f>'ABRIGO METALICO'!I53</f>
        <v>1569.8879999999999</v>
      </c>
      <c r="J26" s="79">
        <f t="shared" si="0"/>
        <v>1.2784856405526498E-2</v>
      </c>
      <c r="K26" s="79">
        <f t="shared" si="1"/>
        <v>0.91475406707435891</v>
      </c>
      <c r="L26" s="80" t="s">
        <v>169</v>
      </c>
    </row>
    <row r="27" spans="1:12" x14ac:dyDescent="0.25">
      <c r="A27" s="95" t="str">
        <f>'ABRIGO METALICO'!A11</f>
        <v>01.03</v>
      </c>
      <c r="B27" s="94" t="str">
        <f>'ABRIGO METALICO'!B11</f>
        <v xml:space="preserve">00018/ORSE </v>
      </c>
      <c r="C27" s="76" t="str">
        <f>'ABRIGO METALICO'!C11</f>
        <v>Demolição de piso cerâmico ou ladrilho</v>
      </c>
      <c r="D27" s="77" t="str">
        <f>'ABRIGO METALICO'!D11</f>
        <v>m²</v>
      </c>
      <c r="E27" s="78">
        <f>'ABRIGO METALICO'!E11</f>
        <v>8.0500000000000007</v>
      </c>
      <c r="F27" s="78">
        <f>'ABRIGO METALICO'!F11</f>
        <v>10.11</v>
      </c>
      <c r="G27" s="78">
        <f>'ABRIGO METALICO'!G11</f>
        <v>12.77904</v>
      </c>
      <c r="H27" s="78">
        <f>'ABRIGO METALICO'!H11</f>
        <v>102.871272</v>
      </c>
      <c r="I27" s="78">
        <f>'ABRIGO METALICO'!I11</f>
        <v>1543.06908</v>
      </c>
      <c r="J27" s="79">
        <f t="shared" si="0"/>
        <v>1.2566448441932089E-2</v>
      </c>
      <c r="K27" s="79">
        <f t="shared" si="1"/>
        <v>0.92732051551629102</v>
      </c>
      <c r="L27" s="80" t="s">
        <v>169</v>
      </c>
    </row>
    <row r="28" spans="1:12" ht="30" x14ac:dyDescent="0.25">
      <c r="A28" s="95" t="str">
        <f>'ABRIGO METALICO'!A23</f>
        <v>03.03</v>
      </c>
      <c r="B28" s="94" t="str">
        <f>'ABRIGO METALICO'!B23</f>
        <v>94965/SINAPI</v>
      </c>
      <c r="C28" s="76" t="str">
        <f>'ABRIGO METALICO'!C23</f>
        <v>Concreto fck = 25mpa, traço 1:2,3:2,7 (cimento/ areia média/ brita 1) - preparo mecânico com betoneira 400 l.</v>
      </c>
      <c r="D28" s="77" t="str">
        <f>'ABRIGO METALICO'!D23</f>
        <v>m³</v>
      </c>
      <c r="E28" s="78">
        <f>'ABRIGO METALICO'!E23</f>
        <v>0.26</v>
      </c>
      <c r="F28" s="78">
        <f>'ABRIGO METALICO'!F23</f>
        <v>312.37</v>
      </c>
      <c r="G28" s="78">
        <f>'ABRIGO METALICO'!G23</f>
        <v>394.83568000000002</v>
      </c>
      <c r="H28" s="78">
        <f>'ABRIGO METALICO'!H23</f>
        <v>102.65727680000001</v>
      </c>
      <c r="I28" s="78">
        <f>'ABRIGO METALICO'!I23</f>
        <v>1539.859152</v>
      </c>
      <c r="J28" s="79">
        <f t="shared" si="0"/>
        <v>1.2540307425151224E-2</v>
      </c>
      <c r="K28" s="79">
        <f t="shared" si="1"/>
        <v>0.93986082294144224</v>
      </c>
      <c r="L28" s="80" t="s">
        <v>169</v>
      </c>
    </row>
    <row r="29" spans="1:12" ht="30" x14ac:dyDescent="0.25">
      <c r="A29" s="95" t="str">
        <f>'ABRIGO METALICO'!A34</f>
        <v>04.09</v>
      </c>
      <c r="B29" s="94" t="str">
        <f>'ABRIGO METALICO'!B34</f>
        <v>26018/SINAPI</v>
      </c>
      <c r="C29" s="76" t="str">
        <f>'ABRIGO METALICO'!C34</f>
        <v>disco de corte para metal com duas telas 12 x 1/8 x 3/4 pol(300 x 3,2 x 19,05 mm)</v>
      </c>
      <c r="D29" s="77" t="str">
        <f>'ABRIGO METALICO'!D34</f>
        <v>und</v>
      </c>
      <c r="E29" s="78">
        <f>'ABRIGO METALICO'!E34</f>
        <v>4</v>
      </c>
      <c r="F29" s="78">
        <f>'ABRIGO METALICO'!F34</f>
        <v>16.96</v>
      </c>
      <c r="G29" s="78">
        <f>'ABRIGO METALICO'!G34</f>
        <v>21.437440000000002</v>
      </c>
      <c r="H29" s="78">
        <f>'ABRIGO METALICO'!H34</f>
        <v>85.749760000000009</v>
      </c>
      <c r="I29" s="78">
        <f>'ABRIGO METALICO'!I34</f>
        <v>1286.2464000000002</v>
      </c>
      <c r="J29" s="79">
        <f t="shared" si="0"/>
        <v>1.0474935489745386E-2</v>
      </c>
      <c r="K29" s="79">
        <f t="shared" si="1"/>
        <v>0.95033575843118767</v>
      </c>
      <c r="L29" s="80" t="s">
        <v>169</v>
      </c>
    </row>
    <row r="30" spans="1:12" ht="30" x14ac:dyDescent="0.25">
      <c r="A30" s="95" t="str">
        <f>'ABRIGO METALICO'!A21</f>
        <v>03.01</v>
      </c>
      <c r="B30" s="94" t="str">
        <f>'ABRIGO METALICO'!B21</f>
        <v>95240/SINAPI</v>
      </c>
      <c r="C30" s="76" t="str">
        <f>'ABRIGO METALICO'!C21</f>
        <v>lastro de concreto magro, aplicado em pisos ou radiers, espessura de 3cm.</v>
      </c>
      <c r="D30" s="77" t="str">
        <f>'ABRIGO METALICO'!D21</f>
        <v>m²</v>
      </c>
      <c r="E30" s="78">
        <f>'ABRIGO METALICO'!E21</f>
        <v>5.14</v>
      </c>
      <c r="F30" s="78">
        <f>'ABRIGO METALICO'!F21</f>
        <v>11.57</v>
      </c>
      <c r="G30" s="78">
        <f>'ABRIGO METALICO'!G21</f>
        <v>14.62448</v>
      </c>
      <c r="H30" s="78">
        <f>'ABRIGO METALICO'!H21</f>
        <v>75.1698272</v>
      </c>
      <c r="I30" s="78">
        <f>'ABRIGO METALICO'!I21</f>
        <v>1127.5474079999999</v>
      </c>
      <c r="J30" s="79">
        <f t="shared" si="0"/>
        <v>9.1825223848475811E-3</v>
      </c>
      <c r="K30" s="79">
        <f t="shared" si="1"/>
        <v>0.9595182808160353</v>
      </c>
      <c r="L30" s="80" t="s">
        <v>169</v>
      </c>
    </row>
    <row r="31" spans="1:12" x14ac:dyDescent="0.25">
      <c r="A31" s="95" t="str">
        <f>'ABRIGO METALICO'!A44</f>
        <v>05.07</v>
      </c>
      <c r="B31" s="94" t="str">
        <f>'ABRIGO METALICO'!B44</f>
        <v>12521/ORSE</v>
      </c>
      <c r="C31" s="76" t="str">
        <f>'ABRIGO METALICO'!C44</f>
        <v>Instalação de Sapatilha em Aço para Cabo de Aço d=5/8"</v>
      </c>
      <c r="D31" s="77" t="str">
        <f>'ABRIGO METALICO'!D44</f>
        <v>und</v>
      </c>
      <c r="E31" s="78">
        <f>'ABRIGO METALICO'!E44</f>
        <v>4</v>
      </c>
      <c r="F31" s="78">
        <f>'ABRIGO METALICO'!F44</f>
        <v>12.76</v>
      </c>
      <c r="G31" s="78">
        <f>'ABRIGO METALICO'!G44</f>
        <v>16.128640000000001</v>
      </c>
      <c r="H31" s="78">
        <f>'ABRIGO METALICO'!H44</f>
        <v>64.514560000000003</v>
      </c>
      <c r="I31" s="78">
        <f>'ABRIGO METALICO'!I44</f>
        <v>967.71840000000009</v>
      </c>
      <c r="J31" s="79">
        <f t="shared" si="0"/>
        <v>7.8809066538414567E-3</v>
      </c>
      <c r="K31" s="79">
        <f t="shared" si="1"/>
        <v>0.96739918746987674</v>
      </c>
      <c r="L31" s="80" t="s">
        <v>169</v>
      </c>
    </row>
    <row r="32" spans="1:12" ht="30" x14ac:dyDescent="0.25">
      <c r="A32" s="95" t="str">
        <f>'ABRIGO METALICO'!A31</f>
        <v>04.06</v>
      </c>
      <c r="B32" s="94" t="str">
        <f>'ABRIGO METALICO'!B31</f>
        <v>11046/SINAPI</v>
      </c>
      <c r="C32" s="76" t="str">
        <f>'ABRIGO METALICO'!C31</f>
        <v>chapa de aco galvanizada bitola gsg 18, e = 1,25 mm (10,00 kg/m2)</v>
      </c>
      <c r="D32" s="77" t="str">
        <f>'ABRIGO METALICO'!D31</f>
        <v>kg</v>
      </c>
      <c r="E32" s="78">
        <f>'ABRIGO METALICO'!E31</f>
        <v>5.68</v>
      </c>
      <c r="F32" s="78">
        <f>'ABRIGO METALICO'!F31</f>
        <v>7.11</v>
      </c>
      <c r="G32" s="78">
        <f>'ABRIGO METALICO'!G31</f>
        <v>8.9870400000000004</v>
      </c>
      <c r="H32" s="78">
        <f>'ABRIGO METALICO'!H31</f>
        <v>51.046387199999998</v>
      </c>
      <c r="I32" s="78">
        <f>'ABRIGO METALICO'!I31</f>
        <v>765.69580799999994</v>
      </c>
      <c r="J32" s="79">
        <f t="shared" si="0"/>
        <v>6.2356747459650554E-3</v>
      </c>
      <c r="K32" s="79">
        <f t="shared" si="1"/>
        <v>0.97363486221584183</v>
      </c>
      <c r="L32" s="80" t="s">
        <v>169</v>
      </c>
    </row>
    <row r="33" spans="1:12" x14ac:dyDescent="0.25">
      <c r="A33" s="95" t="str">
        <f>'ABRIGO METALICO'!A41</f>
        <v>05.04</v>
      </c>
      <c r="B33" s="94" t="str">
        <f>'ABRIGO METALICO'!B41</f>
        <v>10899/ORSE</v>
      </c>
      <c r="C33" s="76" t="str">
        <f>'ABRIGO METALICO'!C41</f>
        <v>Esticador para cabo de aço 5/8"</v>
      </c>
      <c r="D33" s="77" t="str">
        <f>'ABRIGO METALICO'!D41</f>
        <v>und</v>
      </c>
      <c r="E33" s="78">
        <f>'ABRIGO METALICO'!E41</f>
        <v>2</v>
      </c>
      <c r="F33" s="78">
        <f>'ABRIGO METALICO'!F41</f>
        <v>18.72</v>
      </c>
      <c r="G33" s="78">
        <f>'ABRIGO METALICO'!G41</f>
        <v>23.66208</v>
      </c>
      <c r="H33" s="78">
        <f>'ABRIGO METALICO'!H41</f>
        <v>47.324159999999999</v>
      </c>
      <c r="I33" s="78">
        <f>'ABRIGO METALICO'!I41</f>
        <v>709.86239999999998</v>
      </c>
      <c r="J33" s="79">
        <f t="shared" si="0"/>
        <v>5.7809785485858954E-3</v>
      </c>
      <c r="K33" s="79">
        <f t="shared" si="1"/>
        <v>0.97941584076442778</v>
      </c>
      <c r="L33" s="80" t="s">
        <v>169</v>
      </c>
    </row>
    <row r="34" spans="1:12" x14ac:dyDescent="0.25">
      <c r="A34" s="95" t="str">
        <f>'ABRIGO METALICO'!A9</f>
        <v>01.01</v>
      </c>
      <c r="B34" s="94" t="str">
        <f>'ABRIGO METALICO'!B9</f>
        <v xml:space="preserve">98524/SINAPI </v>
      </c>
      <c r="C34" s="76" t="str">
        <f>'ABRIGO METALICO'!C9</f>
        <v>Limpeza manual de vegetação em terreno com enxada.</v>
      </c>
      <c r="D34" s="77" t="str">
        <f>'ABRIGO METALICO'!D9</f>
        <v>m²</v>
      </c>
      <c r="E34" s="78">
        <f>'ABRIGO METALICO'!E9</f>
        <v>16.100000000000001</v>
      </c>
      <c r="F34" s="78">
        <f>'ABRIGO METALICO'!F9</f>
        <v>2.06</v>
      </c>
      <c r="G34" s="78">
        <f>'ABRIGO METALICO'!G9</f>
        <v>2.6038399999999999</v>
      </c>
      <c r="H34" s="78">
        <f>'ABRIGO METALICO'!H9</f>
        <v>41.921824000000001</v>
      </c>
      <c r="I34" s="78">
        <f>'ABRIGO METALICO'!I9</f>
        <v>628.82736</v>
      </c>
      <c r="J34" s="79">
        <f t="shared" si="0"/>
        <v>5.1210452602136703E-3</v>
      </c>
      <c r="K34" s="79">
        <f t="shared" si="1"/>
        <v>0.9845368860246414</v>
      </c>
      <c r="L34" s="80" t="s">
        <v>169</v>
      </c>
    </row>
    <row r="35" spans="1:12" x14ac:dyDescent="0.25">
      <c r="A35" s="95" t="str">
        <f>'ABRIGO METALICO'!A58</f>
        <v>08.03</v>
      </c>
      <c r="B35" s="94" t="str">
        <f>'ABRIGO METALICO'!B58</f>
        <v xml:space="preserve">02450/ORSE </v>
      </c>
      <c r="C35" s="76" t="str">
        <f>'ABRIGO METALICO'!C58</f>
        <v>Limpeza geral</v>
      </c>
      <c r="D35" s="77" t="str">
        <f>'ABRIGO METALICO'!D58</f>
        <v>m²</v>
      </c>
      <c r="E35" s="78">
        <f>'ABRIGO METALICO'!E58</f>
        <v>16.100000000000001</v>
      </c>
      <c r="F35" s="78">
        <f>'ABRIGO METALICO'!F58</f>
        <v>1.71</v>
      </c>
      <c r="G35" s="78">
        <f>'ABRIGO METALICO'!G58</f>
        <v>2.1614399999999998</v>
      </c>
      <c r="H35" s="78">
        <f>'ABRIGO METALICO'!H58</f>
        <v>34.799183999999997</v>
      </c>
      <c r="I35" s="78">
        <f>'ABRIGO METALICO'!I58</f>
        <v>521.98775999999998</v>
      </c>
      <c r="J35" s="79">
        <f t="shared" si="0"/>
        <v>4.2509647548375608E-3</v>
      </c>
      <c r="K35" s="79">
        <f t="shared" si="1"/>
        <v>0.98878785077947895</v>
      </c>
      <c r="L35" s="80" t="s">
        <v>169</v>
      </c>
    </row>
    <row r="36" spans="1:12" x14ac:dyDescent="0.25">
      <c r="A36" s="95" t="str">
        <f>'ABRIGO METALICO'!A17</f>
        <v>02.02</v>
      </c>
      <c r="B36" s="94" t="str">
        <f>'ABRIGO METALICO'!B17</f>
        <v>96995/SINAPI</v>
      </c>
      <c r="C36" s="76" t="str">
        <f>'ABRIGO METALICO'!C17</f>
        <v>Reaterro manual apiloado com soquete.</v>
      </c>
      <c r="D36" s="77" t="str">
        <f>'ABRIGO METALICO'!D17</f>
        <v>m³</v>
      </c>
      <c r="E36" s="78">
        <f>'ABRIGO METALICO'!E17</f>
        <v>0.69</v>
      </c>
      <c r="F36" s="78">
        <f>'ABRIGO METALICO'!F17</f>
        <v>31.06</v>
      </c>
      <c r="G36" s="78">
        <f>'ABRIGO METALICO'!G17</f>
        <v>39.259839999999997</v>
      </c>
      <c r="H36" s="78">
        <f>'ABRIGO METALICO'!H17</f>
        <v>27.089289599999997</v>
      </c>
      <c r="I36" s="78">
        <f>'ABRIGO METALICO'!I17</f>
        <v>406.33934399999998</v>
      </c>
      <c r="J36" s="79">
        <f t="shared" si="0"/>
        <v>3.3091469996304424E-3</v>
      </c>
      <c r="K36" s="79">
        <f t="shared" si="1"/>
        <v>0.99209699777910942</v>
      </c>
      <c r="L36" s="80" t="s">
        <v>169</v>
      </c>
    </row>
    <row r="37" spans="1:12" ht="45" x14ac:dyDescent="0.25">
      <c r="A37" s="95" t="str">
        <f>'ABRIGO METALICO'!A45</f>
        <v>05.08</v>
      </c>
      <c r="B37" s="94" t="str">
        <f>'ABRIGO METALICO'!B45</f>
        <v>4315/SINAPI</v>
      </c>
      <c r="C37" s="76" t="str">
        <f>'ABRIGO METALICO'!C45</f>
        <v>gancho chato em ferro galvanizado, l = 110 mm, recobrimento = 100mm, secao1/8 x 1/2pol(3 mm x 12 mm), para fixar telha de fibrocimento ondulada</v>
      </c>
      <c r="D37" s="77" t="str">
        <f>'ABRIGO METALICO'!D45</f>
        <v>und</v>
      </c>
      <c r="E37" s="78">
        <f>'ABRIGO METALICO'!E45</f>
        <v>12</v>
      </c>
      <c r="F37" s="78">
        <f>'ABRIGO METALICO'!F45</f>
        <v>1.47</v>
      </c>
      <c r="G37" s="78">
        <f>'ABRIGO METALICO'!G45</f>
        <v>1.85808</v>
      </c>
      <c r="H37" s="78">
        <f>'ABRIGO METALICO'!H45</f>
        <v>22.296959999999999</v>
      </c>
      <c r="I37" s="78">
        <f>'ABRIGO METALICO'!I45</f>
        <v>334.45439999999996</v>
      </c>
      <c r="J37" s="79">
        <f t="shared" si="0"/>
        <v>2.7237302776991234E-3</v>
      </c>
      <c r="K37" s="79">
        <f t="shared" si="1"/>
        <v>0.99482072805680855</v>
      </c>
      <c r="L37" s="80" t="s">
        <v>169</v>
      </c>
    </row>
    <row r="38" spans="1:12" x14ac:dyDescent="0.25">
      <c r="A38" s="95" t="str">
        <f>'ABRIGO METALICO'!A35</f>
        <v>04.10</v>
      </c>
      <c r="B38" s="94" t="str">
        <f>'ABRIGO METALICO'!B35</f>
        <v>26020/SINAPI</v>
      </c>
      <c r="C38" s="76" t="str">
        <f>'ABRIGO METALICO'!C35</f>
        <v>disco de lixa para metal, diametro = 180 mm, grao 120</v>
      </c>
      <c r="D38" s="77" t="str">
        <f>'ABRIGO METALICO'!D35</f>
        <v>und</v>
      </c>
      <c r="E38" s="78">
        <f>'ABRIGO METALICO'!E35</f>
        <v>3</v>
      </c>
      <c r="F38" s="78">
        <f>'ABRIGO METALICO'!F35</f>
        <v>4.17</v>
      </c>
      <c r="G38" s="78">
        <f>'ABRIGO METALICO'!G35</f>
        <v>5.27088</v>
      </c>
      <c r="H38" s="78">
        <f>'ABRIGO METALICO'!H35</f>
        <v>15.81264</v>
      </c>
      <c r="I38" s="78">
        <f>'ABRIGO METALICO'!I35</f>
        <v>237.18960000000001</v>
      </c>
      <c r="J38" s="79">
        <f t="shared" si="0"/>
        <v>1.9316250438784605E-3</v>
      </c>
      <c r="K38" s="79">
        <f t="shared" si="1"/>
        <v>0.99675235310068699</v>
      </c>
      <c r="L38" s="80" t="s">
        <v>169</v>
      </c>
    </row>
    <row r="39" spans="1:12" x14ac:dyDescent="0.25">
      <c r="A39" s="95" t="str">
        <f>'ABRIGO METALICO'!A10</f>
        <v>01.02</v>
      </c>
      <c r="B39" s="94" t="str">
        <f>'ABRIGO METALICO'!B10</f>
        <v>04352/ORSE</v>
      </c>
      <c r="C39" s="76" t="str">
        <f>'ABRIGO METALICO'!C10</f>
        <v xml:space="preserve">Corte e demolição de piso de alta resistência </v>
      </c>
      <c r="D39" s="77" t="str">
        <f>'ABRIGO METALICO'!D10</f>
        <v>m²</v>
      </c>
      <c r="E39" s="78">
        <f>'ABRIGO METALICO'!E10</f>
        <v>0.55000000000000004</v>
      </c>
      <c r="F39" s="78">
        <f>'ABRIGO METALICO'!F10</f>
        <v>15.28</v>
      </c>
      <c r="G39" s="78">
        <f>'ABRIGO METALICO'!G10</f>
        <v>19.31392</v>
      </c>
      <c r="H39" s="78">
        <f>'ABRIGO METALICO'!H10</f>
        <v>10.622656000000001</v>
      </c>
      <c r="I39" s="78">
        <f>'ABRIGO METALICO'!I10</f>
        <v>159.33984000000001</v>
      </c>
      <c r="J39" s="79">
        <f t="shared" si="0"/>
        <v>1.2976320438652742E-3</v>
      </c>
      <c r="K39" s="79">
        <f t="shared" si="1"/>
        <v>0.99804998514455223</v>
      </c>
      <c r="L39" s="80" t="s">
        <v>169</v>
      </c>
    </row>
    <row r="40" spans="1:12" ht="30" x14ac:dyDescent="0.25">
      <c r="A40" s="95" t="str">
        <f>'ABRIGO METALICO'!A13</f>
        <v>01.05</v>
      </c>
      <c r="B40" s="94" t="str">
        <f>'ABRIGO METALICO'!B13</f>
        <v>72900/SINAPI</v>
      </c>
      <c r="C40" s="76" t="str">
        <f>'ABRIGO METALICO'!C13</f>
        <v>Transporte de entulho com caminhão basculante 6 m3, rodovia pavimentada, dmt 0,5 a 1,0 km</v>
      </c>
      <c r="D40" s="77" t="str">
        <f>'ABRIGO METALICO'!D13</f>
        <v>m³</v>
      </c>
      <c r="E40" s="78">
        <f>'ABRIGO METALICO'!E13</f>
        <v>1.29</v>
      </c>
      <c r="F40" s="78">
        <f>'ABRIGO METALICO'!F13</f>
        <v>6.06</v>
      </c>
      <c r="G40" s="78">
        <f>'ABRIGO METALICO'!G13</f>
        <v>7.65984</v>
      </c>
      <c r="H40" s="78">
        <f>'ABRIGO METALICO'!H13</f>
        <v>9.8811935999999996</v>
      </c>
      <c r="I40" s="78">
        <f>'ABRIGO METALICO'!I13</f>
        <v>148.217904</v>
      </c>
      <c r="J40" s="79">
        <f t="shared" si="0"/>
        <v>1.2070572036782955E-3</v>
      </c>
      <c r="K40" s="79">
        <f t="shared" si="1"/>
        <v>0.99925704234823054</v>
      </c>
      <c r="L40" s="80" t="s">
        <v>169</v>
      </c>
    </row>
    <row r="41" spans="1:12" ht="30" x14ac:dyDescent="0.25">
      <c r="A41" s="95" t="str">
        <f>'ABRIGO METALICO'!A12</f>
        <v>01.04</v>
      </c>
      <c r="B41" s="94" t="str">
        <f>'ABRIGO METALICO'!B12</f>
        <v>72898/SINAPI</v>
      </c>
      <c r="C41" s="76" t="str">
        <f>'ABRIGO METALICO'!C12</f>
        <v>Carga e descarga mecanizada de entulho em caminhao basculante 6m3 - bota fora</v>
      </c>
      <c r="D41" s="77" t="str">
        <f>'ABRIGO METALICO'!D12</f>
        <v>m³</v>
      </c>
      <c r="E41" s="78">
        <f>'ABRIGO METALICO'!E12</f>
        <v>1.29</v>
      </c>
      <c r="F41" s="78">
        <f>'ABRIGO METALICO'!F12</f>
        <v>3.73</v>
      </c>
      <c r="G41" s="78">
        <f>'ABRIGO METALICO'!G12</f>
        <v>4.7147199999999998</v>
      </c>
      <c r="H41" s="78">
        <f>'ABRIGO METALICO'!H12</f>
        <v>6.0819887999999995</v>
      </c>
      <c r="I41" s="78">
        <f>'ABRIGO METALICO'!I12</f>
        <v>91.229831999999988</v>
      </c>
      <c r="J41" s="79">
        <f t="shared" si="0"/>
        <v>7.4295765176898376E-4</v>
      </c>
      <c r="K41" s="79">
        <f t="shared" si="1"/>
        <v>0.99999999999999956</v>
      </c>
      <c r="L41" s="80" t="s">
        <v>169</v>
      </c>
    </row>
    <row r="43" spans="1:12" hidden="1" x14ac:dyDescent="0.25">
      <c r="H43" s="71">
        <f>SUM(H6:H41)</f>
        <v>8186.1850207999996</v>
      </c>
      <c r="I43" s="71">
        <f>SUM(I6:I41)</f>
        <v>122792.77531200004</v>
      </c>
    </row>
  </sheetData>
  <sortState ref="A7:H42">
    <sortCondition descending="1" ref="H7:H42"/>
  </sortState>
  <mergeCells count="4">
    <mergeCell ref="A1:L1"/>
    <mergeCell ref="A2:L2"/>
    <mergeCell ref="A3:L3"/>
    <mergeCell ref="A4:L4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headerFooter>
    <oddFooter>&amp;CSUPERINTENDÊNCIA MUNICIPAL DE TRANSPORTE E TRÂNSITO - SMTT
Av. Dep. Ceci Cunha, nº 1.640 – Bairro Itapuã – CEP 57.314-105
CNPJ nº 02.533.645/0001-15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ABRIGO METALICO</vt:lpstr>
      <vt:lpstr>Memoria Calc.</vt:lpstr>
      <vt:lpstr>Cronograma</vt:lpstr>
      <vt:lpstr>Curva ABC</vt:lpstr>
      <vt:lpstr>'ABRIGO METALICO'!Titulos_de_impressao</vt:lpstr>
      <vt:lpstr>'Memoria Calc.'!Titulos_de_impressao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ADAILTON</dc:creator>
  <cp:lastModifiedBy>Eduardo</cp:lastModifiedBy>
  <cp:lastPrinted>2019-11-25T18:22:54Z</cp:lastPrinted>
  <dcterms:created xsi:type="dcterms:W3CDTF">2017-09-30T13:55:25Z</dcterms:created>
  <dcterms:modified xsi:type="dcterms:W3CDTF">2019-11-25T18:23:15Z</dcterms:modified>
</cp:coreProperties>
</file>